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砥部町社会福祉協議会" sheetId="1" r:id="rId1"/>
  </sheets>
  <calcPr calcId="145621" calcMode="manual"/>
</workbook>
</file>

<file path=xl/calcChain.xml><?xml version="1.0" encoding="utf-8"?>
<calcChain xmlns="http://schemas.openxmlformats.org/spreadsheetml/2006/main">
  <c r="G230" i="1" l="1"/>
  <c r="F229" i="1"/>
  <c r="E229" i="1"/>
  <c r="G229" i="1" s="1"/>
  <c r="G228" i="1"/>
  <c r="G227" i="1"/>
  <c r="G226" i="1"/>
  <c r="G224" i="1"/>
  <c r="F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F206" i="1"/>
  <c r="E206" i="1"/>
  <c r="E221" i="1" s="1"/>
  <c r="G221" i="1" s="1"/>
  <c r="G205" i="1"/>
  <c r="G204" i="1"/>
  <c r="G202" i="1"/>
  <c r="F201" i="1"/>
  <c r="E201" i="1"/>
  <c r="G201" i="1" s="1"/>
  <c r="G200" i="1"/>
  <c r="G199" i="1"/>
  <c r="G198" i="1"/>
  <c r="G197" i="1"/>
  <c r="G196" i="1"/>
  <c r="G195" i="1"/>
  <c r="G194" i="1"/>
  <c r="G193" i="1"/>
  <c r="F192" i="1"/>
  <c r="E192" i="1"/>
  <c r="G192" i="1" s="1"/>
  <c r="G191" i="1"/>
  <c r="G190" i="1"/>
  <c r="G189" i="1"/>
  <c r="G188" i="1"/>
  <c r="F187" i="1"/>
  <c r="F203" i="1" s="1"/>
  <c r="F222" i="1" s="1"/>
  <c r="E187" i="1"/>
  <c r="G187" i="1" s="1"/>
  <c r="G186" i="1"/>
  <c r="G185" i="1"/>
  <c r="F184" i="1"/>
  <c r="E184" i="1"/>
  <c r="E203" i="1" s="1"/>
  <c r="G180" i="1"/>
  <c r="G179" i="1"/>
  <c r="G178" i="1"/>
  <c r="F177" i="1"/>
  <c r="F181" i="1" s="1"/>
  <c r="E177" i="1"/>
  <c r="E181" i="1" s="1"/>
  <c r="G181" i="1" s="1"/>
  <c r="G176" i="1"/>
  <c r="G175" i="1"/>
  <c r="G174" i="1"/>
  <c r="G173" i="1"/>
  <c r="G172" i="1"/>
  <c r="F171" i="1"/>
  <c r="F182" i="1" s="1"/>
  <c r="G170" i="1"/>
  <c r="G169" i="1"/>
  <c r="G168" i="1"/>
  <c r="G167" i="1"/>
  <c r="F166" i="1"/>
  <c r="E166" i="1"/>
  <c r="E171" i="1" s="1"/>
  <c r="G165" i="1"/>
  <c r="G164" i="1"/>
  <c r="G163" i="1"/>
  <c r="G162" i="1"/>
  <c r="G161" i="1"/>
  <c r="G160" i="1"/>
  <c r="G157" i="1"/>
  <c r="G156" i="1"/>
  <c r="F155" i="1"/>
  <c r="F154" i="1" s="1"/>
  <c r="E155" i="1"/>
  <c r="G155" i="1" s="1"/>
  <c r="E154" i="1"/>
  <c r="G154" i="1" s="1"/>
  <c r="G153" i="1"/>
  <c r="G152" i="1"/>
  <c r="G151" i="1"/>
  <c r="G150" i="1"/>
  <c r="G149" i="1"/>
  <c r="G148" i="1"/>
  <c r="F147" i="1"/>
  <c r="F146" i="1" s="1"/>
  <c r="E147" i="1"/>
  <c r="G147" i="1" s="1"/>
  <c r="E146" i="1"/>
  <c r="G146" i="1" s="1"/>
  <c r="G145" i="1"/>
  <c r="F144" i="1"/>
  <c r="E144" i="1"/>
  <c r="E143" i="1" s="1"/>
  <c r="G143" i="1" s="1"/>
  <c r="F143" i="1"/>
  <c r="G142" i="1"/>
  <c r="F141" i="1"/>
  <c r="E141" i="1"/>
  <c r="G141" i="1" s="1"/>
  <c r="G140" i="1"/>
  <c r="G139" i="1"/>
  <c r="G138" i="1"/>
  <c r="G137" i="1"/>
  <c r="G136" i="1"/>
  <c r="G135" i="1"/>
  <c r="G134" i="1"/>
  <c r="G133" i="1"/>
  <c r="G132" i="1"/>
  <c r="F131" i="1"/>
  <c r="F130" i="1" s="1"/>
  <c r="E131" i="1"/>
  <c r="G131" i="1" s="1"/>
  <c r="E130" i="1"/>
  <c r="G130" i="1" s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F108" i="1"/>
  <c r="E108" i="1"/>
  <c r="G108" i="1" s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F86" i="1"/>
  <c r="E86" i="1"/>
  <c r="G86" i="1" s="1"/>
  <c r="G85" i="1"/>
  <c r="G84" i="1"/>
  <c r="G83" i="1"/>
  <c r="G82" i="1"/>
  <c r="G81" i="1"/>
  <c r="G80" i="1"/>
  <c r="G79" i="1"/>
  <c r="F78" i="1"/>
  <c r="E78" i="1"/>
  <c r="E158" i="1" s="1"/>
  <c r="G76" i="1"/>
  <c r="G75" i="1"/>
  <c r="F74" i="1"/>
  <c r="E74" i="1"/>
  <c r="E73" i="1" s="1"/>
  <c r="G73" i="1" s="1"/>
  <c r="F73" i="1"/>
  <c r="G72" i="1"/>
  <c r="G71" i="1"/>
  <c r="G70" i="1"/>
  <c r="G69" i="1"/>
  <c r="F68" i="1"/>
  <c r="E68" i="1"/>
  <c r="G68" i="1" s="1"/>
  <c r="G67" i="1"/>
  <c r="G66" i="1"/>
  <c r="G65" i="1"/>
  <c r="F64" i="1"/>
  <c r="E64" i="1"/>
  <c r="E63" i="1" s="1"/>
  <c r="G63" i="1" s="1"/>
  <c r="F63" i="1"/>
  <c r="G62" i="1"/>
  <c r="G61" i="1"/>
  <c r="G60" i="1"/>
  <c r="G59" i="1"/>
  <c r="G58" i="1"/>
  <c r="F57" i="1"/>
  <c r="E57" i="1"/>
  <c r="G57" i="1" s="1"/>
  <c r="G56" i="1"/>
  <c r="F55" i="1"/>
  <c r="E55" i="1"/>
  <c r="G55" i="1" s="1"/>
  <c r="G54" i="1"/>
  <c r="G53" i="1"/>
  <c r="G52" i="1"/>
  <c r="G51" i="1"/>
  <c r="G50" i="1"/>
  <c r="G49" i="1"/>
  <c r="F48" i="1"/>
  <c r="E48" i="1"/>
  <c r="E47" i="1" s="1"/>
  <c r="G47" i="1" s="1"/>
  <c r="F47" i="1"/>
  <c r="G46" i="1"/>
  <c r="F45" i="1"/>
  <c r="E45" i="1"/>
  <c r="G45" i="1" s="1"/>
  <c r="G44" i="1"/>
  <c r="G43" i="1"/>
  <c r="G42" i="1"/>
  <c r="G41" i="1"/>
  <c r="F40" i="1"/>
  <c r="E40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F26" i="1"/>
  <c r="E26" i="1"/>
  <c r="G26" i="1" s="1"/>
  <c r="G25" i="1"/>
  <c r="F24" i="1"/>
  <c r="E24" i="1"/>
  <c r="F23" i="1"/>
  <c r="G22" i="1"/>
  <c r="G21" i="1"/>
  <c r="F20" i="1"/>
  <c r="E20" i="1"/>
  <c r="E19" i="1" s="1"/>
  <c r="F19" i="1"/>
  <c r="G18" i="1"/>
  <c r="G17" i="1"/>
  <c r="G16" i="1"/>
  <c r="F15" i="1"/>
  <c r="E15" i="1"/>
  <c r="G14" i="1"/>
  <c r="F13" i="1"/>
  <c r="E13" i="1"/>
  <c r="G13" i="1" s="1"/>
  <c r="G12" i="1"/>
  <c r="F11" i="1"/>
  <c r="F10" i="1" s="1"/>
  <c r="F77" i="1" s="1"/>
  <c r="E11" i="1"/>
  <c r="G10" i="1"/>
  <c r="E10" i="1"/>
  <c r="G9" i="1"/>
  <c r="F8" i="1"/>
  <c r="E8" i="1"/>
  <c r="G8" i="1" s="1"/>
  <c r="G7" i="1"/>
  <c r="F6" i="1"/>
  <c r="E6" i="1"/>
  <c r="G158" i="1" l="1"/>
  <c r="G171" i="1"/>
  <c r="E182" i="1"/>
  <c r="G182" i="1" s="1"/>
  <c r="G6" i="1"/>
  <c r="G11" i="1"/>
  <c r="G15" i="1"/>
  <c r="G19" i="1"/>
  <c r="G20" i="1"/>
  <c r="E23" i="1"/>
  <c r="G23" i="1" s="1"/>
  <c r="G24" i="1"/>
  <c r="F158" i="1"/>
  <c r="F159" i="1" s="1"/>
  <c r="F183" i="1" s="1"/>
  <c r="F223" i="1" s="1"/>
  <c r="F225" i="1" s="1"/>
  <c r="F231" i="1" s="1"/>
  <c r="G203" i="1"/>
  <c r="E222" i="1"/>
  <c r="G222" i="1" s="1"/>
  <c r="G48" i="1"/>
  <c r="G64" i="1"/>
  <c r="G74" i="1"/>
  <c r="G78" i="1"/>
  <c r="G144" i="1"/>
  <c r="G166" i="1"/>
  <c r="G184" i="1"/>
  <c r="G206" i="1"/>
  <c r="G177" i="1"/>
  <c r="E77" i="1" l="1"/>
  <c r="E159" i="1" l="1"/>
  <c r="G77" i="1"/>
  <c r="E183" i="1" l="1"/>
  <c r="G159" i="1"/>
  <c r="E223" i="1" l="1"/>
  <c r="G183" i="1"/>
  <c r="E225" i="1" l="1"/>
  <c r="G223" i="1"/>
  <c r="E231" i="1" l="1"/>
  <c r="G231" i="1" s="1"/>
  <c r="G225" i="1"/>
</calcChain>
</file>

<file path=xl/sharedStrings.xml><?xml version="1.0" encoding="utf-8"?>
<sst xmlns="http://schemas.openxmlformats.org/spreadsheetml/2006/main" count="244" uniqueCount="230">
  <si>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</si>
  <si>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砥部町社会福祉協議会  事業活動計算書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</si>
  <si>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</si>
  <si>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</si>
  <si>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</si>
  <si>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</si>
  <si>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</si>
  <si>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</si>
  <si>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</si>
  <si>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</si>
  <si>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会費収益</t>
  </si>
  <si>
    <t>　会費収益</t>
  </si>
  <si>
    <t>寄附金収益</t>
  </si>
  <si>
    <t>　経常経費寄附金収益</t>
  </si>
  <si>
    <t>経常経費補助金収益</t>
  </si>
  <si>
    <t>　市区町村補助金収益</t>
  </si>
  <si>
    <t>　　社会福祉協議会補助金収益</t>
  </si>
  <si>
    <t>　都道府県社協補助金収益</t>
  </si>
  <si>
    <t>　　ﾎﾞﾗﾝﾃｨｱ保険事務配分金収益</t>
  </si>
  <si>
    <t>　共同募金配分金収益</t>
  </si>
  <si>
    <t>　　一般募金配分金収益</t>
  </si>
  <si>
    <t>　　災害等準備金収益</t>
  </si>
  <si>
    <t>　　その他配分金収益</t>
  </si>
  <si>
    <t>助成金収益</t>
  </si>
  <si>
    <t>　都道府県社協助成金収益</t>
  </si>
  <si>
    <t>　　社協育成費助成金収益</t>
  </si>
  <si>
    <t>　　その他の助成金収益</t>
  </si>
  <si>
    <t>受託金収益</t>
  </si>
  <si>
    <t>　都道府県受託金収益</t>
  </si>
  <si>
    <t>　　生活困窮者自立支援事業受託金収益</t>
  </si>
  <si>
    <t>　市区町村受託金収益</t>
  </si>
  <si>
    <t>　　高齢者地域相談支援事業受託金収益</t>
  </si>
  <si>
    <t>　　家族介護用品支給事業受託金収益</t>
  </si>
  <si>
    <t>　　老人福祉ｾﾝﾀｰ管理受託金収益</t>
  </si>
  <si>
    <t>　　広田憩いの家管理受託金収益</t>
  </si>
  <si>
    <t>　　高齢者等支援事業受託金収益</t>
  </si>
  <si>
    <t>　　民生児童委員協議会運営事業受託金収益</t>
  </si>
  <si>
    <t>　　生活管理指導員派遣事業受託金収益</t>
  </si>
  <si>
    <t>　　介護予防普及啓発事業受託金収益</t>
  </si>
  <si>
    <t>　　居宅介護予防支援受託金収益</t>
  </si>
  <si>
    <t>　　障害者相談支援事業受託金収益</t>
  </si>
  <si>
    <t>　　障害支援区分認定調査受託金収益</t>
  </si>
  <si>
    <t>　　家族介護教室開催事業受託金収益</t>
  </si>
  <si>
    <t>　　その他の受託金収益</t>
  </si>
  <si>
    <t>　都道府県社協受託金収益</t>
  </si>
  <si>
    <t>　　福祉サービス利用援助事業受託金収益</t>
  </si>
  <si>
    <t>　　生活福祉資金貸付事務事業受託金収益</t>
  </si>
  <si>
    <t>　　臨時特例つなぎ資金事務事業受託金収益</t>
  </si>
  <si>
    <t>事業収益</t>
  </si>
  <si>
    <t>　福サ利用援助事業利用者利用料収益</t>
  </si>
  <si>
    <t>介護保険事業収益</t>
  </si>
  <si>
    <t>　居宅介護料収益</t>
  </si>
  <si>
    <t>　　介護報酬収益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</si>
  <si>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</si>
  <si>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</si>
  <si>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</si>
  <si>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</si>
  <si>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</si>
  <si>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居宅介護支援介護料収益</t>
  </si>
  <si>
    <t>　　居宅介護支援介護料収益</t>
  </si>
  <si>
    <t>　その他の事業収益</t>
  </si>
  <si>
    <t>　　補助金事業収益</t>
  </si>
  <si>
    <t>　　市町村特別事業収益</t>
  </si>
  <si>
    <t>　　受託事業収益</t>
  </si>
  <si>
    <t>　　その他の事業収益</t>
  </si>
  <si>
    <t>　（保険等査定減）</t>
  </si>
  <si>
    <t>障害福祉サービス等事業収益</t>
  </si>
  <si>
    <t>　自立支援給付費収益</t>
  </si>
  <si>
    <t>　　介護給付費収益</t>
  </si>
  <si>
    <t>　　計画相談支援給付費収益</t>
  </si>
  <si>
    <t>　利用者負担金収益</t>
  </si>
  <si>
    <t>その他の収益</t>
  </si>
  <si>
    <t>　その他の収益</t>
  </si>
  <si>
    <t>　　退職手当積立基金預け金差益</t>
  </si>
  <si>
    <t>　　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</si>
  <si>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</si>
  <si>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</si>
  <si>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</si>
  <si>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</si>
  <si>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</si>
  <si>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</si>
  <si>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</si>
  <si>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</si>
  <si>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</si>
  <si>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</si>
  <si>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</si>
  <si>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</si>
  <si>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</si>
  <si>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</si>
  <si>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</si>
  <si>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</si>
  <si>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</si>
  <si>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</si>
  <si>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</si>
  <si>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</si>
  <si>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</si>
  <si>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</si>
  <si>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</si>
  <si>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</si>
  <si>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</si>
  <si>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</si>
  <si>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</si>
  <si>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</si>
  <si>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</si>
  <si>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葬祭費</t>
  </si>
  <si>
    <t>　車輌費</t>
  </si>
  <si>
    <t>　雑費</t>
  </si>
  <si>
    <t>事務費</t>
  </si>
  <si>
    <t>　福利厚生費</t>
  </si>
  <si>
    <t>　職員被服費</t>
  </si>
  <si>
    <t>　諸謝金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</si>
  <si>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</si>
  <si>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</si>
  <si>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</si>
  <si>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</si>
  <si>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</si>
  <si>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</si>
  <si>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</si>
  <si>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</si>
  <si>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</si>
  <si>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</si>
  <si>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租税公課</t>
  </si>
  <si>
    <t>　保守料</t>
  </si>
  <si>
    <t>　渉外費</t>
  </si>
  <si>
    <t>　諸会費</t>
  </si>
  <si>
    <t>共同募金配分金事業費</t>
  </si>
  <si>
    <t>　一般募金配分金事業費</t>
  </si>
  <si>
    <t>　　老人福祉活動費</t>
  </si>
  <si>
    <t>　　障害児・者福祉活動費</t>
  </si>
  <si>
    <t>　　児童・青少年福祉活動費</t>
  </si>
  <si>
    <t>　　母子・父子福祉活動費</t>
  </si>
  <si>
    <t>　　福祉育成・援助活動費</t>
  </si>
  <si>
    <t>　　ボランティア活動育成事業費</t>
  </si>
  <si>
    <t>　　災害ボランティア支援事業費</t>
  </si>
  <si>
    <t>　災害等準備金配分事業費</t>
  </si>
  <si>
    <t>　返還金費用</t>
  </si>
  <si>
    <t>分担金費用</t>
  </si>
  <si>
    <t>　分担金費用</t>
  </si>
  <si>
    <t>助成金費用</t>
  </si>
  <si>
    <t>　助成金費用</t>
  </si>
  <si>
    <t>　　その他の助成金費用</t>
  </si>
  <si>
    <t>負担金費用</t>
  </si>
  <si>
    <t>　負担金費用</t>
  </si>
  <si>
    <t>　　民生委員互助共励事業会費費用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</si>
  <si>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</si>
  <si>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</si>
  <si>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</si>
  <si>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</si>
  <si>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</si>
  <si>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</si>
  <si>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　その他の費用</t>
  </si>
  <si>
    <t>　　退職手当積立基金預け金差損</t>
  </si>
  <si>
    <t>　　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</si>
  <si>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</si>
  <si>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</si>
  <si>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</si>
  <si>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</si>
  <si>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</si>
  <si>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</si>
  <si>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</si>
  <si>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</si>
  <si>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</si>
  <si>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</si>
  <si>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　受入研修費収益</t>
  </si>
  <si>
    <t>　利用者等外給食収益</t>
  </si>
  <si>
    <t>　為替差益</t>
  </si>
  <si>
    <t>　雑収益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</si>
  <si>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</si>
  <si>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</si>
  <si>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</si>
  <si>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</si>
  <si>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</si>
  <si>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</si>
  <si>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</si>
  <si>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</si>
  <si>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</si>
  <si>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</si>
  <si>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</si>
  <si>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</si>
  <si>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</si>
  <si>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</si>
  <si>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</si>
  <si>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</si>
  <si>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</si>
  <si>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</si>
  <si>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</si>
  <si>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</si>
  <si>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</si>
  <si>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</si>
  <si>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</si>
  <si>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</si>
  <si>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</si>
  <si>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</si>
  <si>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</si>
  <si>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サービス区分間繰入金収益</t>
  </si>
  <si>
    <t>事業区分間固定資産移管収益</t>
  </si>
  <si>
    <t>拠点区分間固定資産移管収益</t>
  </si>
  <si>
    <t>サービス区分間固定資産移管収益</t>
  </si>
  <si>
    <t>その他の特別収益</t>
  </si>
  <si>
    <t>　徴収不能引当金戻入益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</si>
  <si>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</si>
  <si>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</si>
  <si>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</si>
  <si>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</si>
  <si>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</si>
  <si>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</si>
  <si>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</si>
  <si>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</si>
  <si>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</si>
  <si>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</si>
  <si>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</si>
  <si>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</si>
  <si>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</si>
  <si>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サービス区分間繰入金費用</t>
  </si>
  <si>
    <t>事業区分間固定資産移管費用</t>
  </si>
  <si>
    <t>拠点区分間固定資産移管費用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</si>
  <si>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</si>
  <si>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</si>
  <si>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</si>
  <si>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</si>
  <si>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</si>
  <si>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</si>
  <si>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</si>
  <si>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</si>
  <si>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</si>
  <si>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</si>
  <si>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</si>
  <si>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</si>
  <si>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　その他積立金積立額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</si>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</sst>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11" xfId="2" applyFont="1" applyFill="1" applyBorder="1">
      <alignment horizontal="left" vertical="top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1"/>
  <sheetViews>
    <sheetView showGridLines="0" tabSelected="1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</v>
      </c>
      <c r="C2" s="4"/>
      <c r="D2" s="4"/>
      <c r="E2" s="4"/>
      <c r="F2" s="4"/>
      <c r="G2" s="4"/>
    </row>
    <row r="3" spans="2:7" ht="21">
      <c r="B3" s="5" t="s">
        <v>2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3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ht="14.25">
      <c r="B6" s="9" t="s">
        <v>8</v>
      </c>
      <c r="C6" s="9" t="s">
        <v>9</v>
      </c>
      <c r="D6" s="10" t="s">
        <v>10</v>
      </c>
      <c r="E6" s="11">
        <f>+E7</f>
        <v>1680250</v>
      </c>
      <c r="F6" s="11">
        <f>+F7</f>
        <v>1721600</v>
      </c>
      <c r="G6" s="11">
        <f>E6-F6</f>
        <v>-41350</v>
      </c>
    </row>
    <row r="7" spans="2:7" ht="14.25">
      <c r="B7" s="12"/>
      <c r="C7" s="12"/>
      <c r="D7" s="13" t="s">
        <v>11</v>
      </c>
      <c r="E7" s="14">
        <v>1680250</v>
      </c>
      <c r="F7" s="14">
        <v>1721600</v>
      </c>
      <c r="G7" s="14">
        <f t="shared" ref="G7:G70" si="0">E7-F7</f>
        <v>-41350</v>
      </c>
    </row>
    <row r="8" spans="2:7" ht="14.25">
      <c r="B8" s="12"/>
      <c r="C8" s="12"/>
      <c r="D8" s="13" t="s">
        <v>12</v>
      </c>
      <c r="E8" s="14">
        <f>+E9</f>
        <v>487799</v>
      </c>
      <c r="F8" s="14">
        <f>+F9</f>
        <v>439022</v>
      </c>
      <c r="G8" s="14">
        <f t="shared" si="0"/>
        <v>48777</v>
      </c>
    </row>
    <row r="9" spans="2:7" ht="14.25">
      <c r="B9" s="12"/>
      <c r="C9" s="12"/>
      <c r="D9" s="13" t="s">
        <v>13</v>
      </c>
      <c r="E9" s="14">
        <v>487799</v>
      </c>
      <c r="F9" s="14">
        <v>439022</v>
      </c>
      <c r="G9" s="14">
        <f t="shared" si="0"/>
        <v>48777</v>
      </c>
    </row>
    <row r="10" spans="2:7" ht="14.25">
      <c r="B10" s="12"/>
      <c r="C10" s="12"/>
      <c r="D10" s="13" t="s">
        <v>14</v>
      </c>
      <c r="E10" s="14">
        <f>+E11+E13+E15</f>
        <v>26328447</v>
      </c>
      <c r="F10" s="14">
        <f>+F11+F13+F15</f>
        <v>24437897</v>
      </c>
      <c r="G10" s="14">
        <f t="shared" si="0"/>
        <v>1890550</v>
      </c>
    </row>
    <row r="11" spans="2:7" ht="14.25">
      <c r="B11" s="12"/>
      <c r="C11" s="12"/>
      <c r="D11" s="13" t="s">
        <v>15</v>
      </c>
      <c r="E11" s="14">
        <f>+E12</f>
        <v>23558000</v>
      </c>
      <c r="F11" s="14">
        <f>+F12</f>
        <v>20134000</v>
      </c>
      <c r="G11" s="14">
        <f t="shared" si="0"/>
        <v>3424000</v>
      </c>
    </row>
    <row r="12" spans="2:7" ht="14.25">
      <c r="B12" s="12"/>
      <c r="C12" s="12"/>
      <c r="D12" s="13" t="s">
        <v>16</v>
      </c>
      <c r="E12" s="14">
        <v>23558000</v>
      </c>
      <c r="F12" s="14">
        <v>20134000</v>
      </c>
      <c r="G12" s="14">
        <f t="shared" si="0"/>
        <v>3424000</v>
      </c>
    </row>
    <row r="13" spans="2:7" ht="14.25">
      <c r="B13" s="12"/>
      <c r="C13" s="12"/>
      <c r="D13" s="13" t="s">
        <v>17</v>
      </c>
      <c r="E13" s="14">
        <f>+E14</f>
        <v>38400</v>
      </c>
      <c r="F13" s="14">
        <f>+F14</f>
        <v>45100</v>
      </c>
      <c r="G13" s="14">
        <f t="shared" si="0"/>
        <v>-6700</v>
      </c>
    </row>
    <row r="14" spans="2:7" ht="14.25">
      <c r="B14" s="12"/>
      <c r="C14" s="12"/>
      <c r="D14" s="13" t="s">
        <v>18</v>
      </c>
      <c r="E14" s="14">
        <v>38400</v>
      </c>
      <c r="F14" s="14">
        <v>45100</v>
      </c>
      <c r="G14" s="14">
        <f t="shared" si="0"/>
        <v>-6700</v>
      </c>
    </row>
    <row r="15" spans="2:7" ht="14.25">
      <c r="B15" s="12"/>
      <c r="C15" s="12"/>
      <c r="D15" s="13" t="s">
        <v>19</v>
      </c>
      <c r="E15" s="14">
        <f>+E16+E17+E18</f>
        <v>2732047</v>
      </c>
      <c r="F15" s="14">
        <f>+F16+F17+F18</f>
        <v>4258797</v>
      </c>
      <c r="G15" s="14">
        <f t="shared" si="0"/>
        <v>-1526750</v>
      </c>
    </row>
    <row r="16" spans="2:7" ht="14.25">
      <c r="B16" s="12"/>
      <c r="C16" s="12"/>
      <c r="D16" s="13" t="s">
        <v>20</v>
      </c>
      <c r="E16" s="14">
        <v>2301047</v>
      </c>
      <c r="F16" s="14">
        <v>2281797</v>
      </c>
      <c r="G16" s="14">
        <f t="shared" si="0"/>
        <v>19250</v>
      </c>
    </row>
    <row r="17" spans="2:7" ht="14.25">
      <c r="B17" s="12"/>
      <c r="C17" s="12"/>
      <c r="D17" s="13" t="s">
        <v>21</v>
      </c>
      <c r="E17" s="14">
        <v>250000</v>
      </c>
      <c r="F17" s="14">
        <v>300000</v>
      </c>
      <c r="G17" s="14">
        <f t="shared" si="0"/>
        <v>-50000</v>
      </c>
    </row>
    <row r="18" spans="2:7" ht="14.25">
      <c r="B18" s="12"/>
      <c r="C18" s="12"/>
      <c r="D18" s="13" t="s">
        <v>22</v>
      </c>
      <c r="E18" s="14">
        <v>181000</v>
      </c>
      <c r="F18" s="14">
        <v>1677000</v>
      </c>
      <c r="G18" s="14">
        <f t="shared" si="0"/>
        <v>-1496000</v>
      </c>
    </row>
    <row r="19" spans="2:7" ht="14.25">
      <c r="B19" s="12"/>
      <c r="C19" s="12"/>
      <c r="D19" s="13" t="s">
        <v>23</v>
      </c>
      <c r="E19" s="14">
        <f>+E20</f>
        <v>491280</v>
      </c>
      <c r="F19" s="14">
        <f>+F20</f>
        <v>240650</v>
      </c>
      <c r="G19" s="14">
        <f t="shared" si="0"/>
        <v>250630</v>
      </c>
    </row>
    <row r="20" spans="2:7" ht="14.25">
      <c r="B20" s="12"/>
      <c r="C20" s="12"/>
      <c r="D20" s="13" t="s">
        <v>24</v>
      </c>
      <c r="E20" s="14">
        <f>+E21+E22</f>
        <v>491280</v>
      </c>
      <c r="F20" s="14">
        <f>+F21+F22</f>
        <v>240650</v>
      </c>
      <c r="G20" s="14">
        <f t="shared" si="0"/>
        <v>250630</v>
      </c>
    </row>
    <row r="21" spans="2:7" ht="14.25">
      <c r="B21" s="12"/>
      <c r="C21" s="12"/>
      <c r="D21" s="13" t="s">
        <v>25</v>
      </c>
      <c r="E21" s="14">
        <v>241280</v>
      </c>
      <c r="F21" s="14">
        <v>240650</v>
      </c>
      <c r="G21" s="14">
        <f t="shared" si="0"/>
        <v>630</v>
      </c>
    </row>
    <row r="22" spans="2:7" ht="14.25">
      <c r="B22" s="12"/>
      <c r="C22" s="12"/>
      <c r="D22" s="13" t="s">
        <v>26</v>
      </c>
      <c r="E22" s="14">
        <v>250000</v>
      </c>
      <c r="F22" s="14"/>
      <c r="G22" s="14">
        <f t="shared" si="0"/>
        <v>250000</v>
      </c>
    </row>
    <row r="23" spans="2:7" ht="14.25">
      <c r="B23" s="12"/>
      <c r="C23" s="12"/>
      <c r="D23" s="13" t="s">
        <v>27</v>
      </c>
      <c r="E23" s="14">
        <f>+E24+E26+E40</f>
        <v>17829176</v>
      </c>
      <c r="F23" s="14">
        <f>+F24+F26+F40</f>
        <v>14803725</v>
      </c>
      <c r="G23" s="14">
        <f t="shared" si="0"/>
        <v>3025451</v>
      </c>
    </row>
    <row r="24" spans="2:7" ht="14.25">
      <c r="B24" s="12"/>
      <c r="C24" s="12"/>
      <c r="D24" s="13" t="s">
        <v>28</v>
      </c>
      <c r="E24" s="14">
        <f>+E25</f>
        <v>6900000</v>
      </c>
      <c r="F24" s="14">
        <f>+F25</f>
        <v>4500000</v>
      </c>
      <c r="G24" s="14">
        <f t="shared" si="0"/>
        <v>2400000</v>
      </c>
    </row>
    <row r="25" spans="2:7" ht="14.25">
      <c r="B25" s="12"/>
      <c r="C25" s="12"/>
      <c r="D25" s="13" t="s">
        <v>29</v>
      </c>
      <c r="E25" s="14">
        <v>6900000</v>
      </c>
      <c r="F25" s="14">
        <v>4500000</v>
      </c>
      <c r="G25" s="14">
        <f t="shared" si="0"/>
        <v>2400000</v>
      </c>
    </row>
    <row r="26" spans="2:7" ht="14.25">
      <c r="B26" s="12"/>
      <c r="C26" s="12"/>
      <c r="D26" s="13" t="s">
        <v>30</v>
      </c>
      <c r="E26" s="14">
        <f>+E27+E28+E29+E30+E31+E32+E33+E34+E35+E36+E37+E38+E39</f>
        <v>9580911</v>
      </c>
      <c r="F26" s="14">
        <f>+F27+F28+F29+F30+F31+F32+F33+F34+F35+F36+F37+F38+F39</f>
        <v>9109960</v>
      </c>
      <c r="G26" s="14">
        <f t="shared" si="0"/>
        <v>470951</v>
      </c>
    </row>
    <row r="27" spans="2:7" ht="14.25">
      <c r="B27" s="12"/>
      <c r="C27" s="12"/>
      <c r="D27" s="13" t="s">
        <v>31</v>
      </c>
      <c r="E27" s="14">
        <v>638000</v>
      </c>
      <c r="F27" s="14">
        <v>638000</v>
      </c>
      <c r="G27" s="14">
        <f t="shared" si="0"/>
        <v>0</v>
      </c>
    </row>
    <row r="28" spans="2:7" ht="14.25">
      <c r="B28" s="12"/>
      <c r="C28" s="12"/>
      <c r="D28" s="13" t="s">
        <v>32</v>
      </c>
      <c r="E28" s="14">
        <v>51840</v>
      </c>
      <c r="F28" s="14">
        <v>69120</v>
      </c>
      <c r="G28" s="14">
        <f t="shared" si="0"/>
        <v>-17280</v>
      </c>
    </row>
    <row r="29" spans="2:7" ht="14.25">
      <c r="B29" s="12"/>
      <c r="C29" s="12"/>
      <c r="D29" s="13" t="s">
        <v>33</v>
      </c>
      <c r="E29" s="14">
        <v>1491840</v>
      </c>
      <c r="F29" s="14">
        <v>1491840</v>
      </c>
      <c r="G29" s="14">
        <f t="shared" si="0"/>
        <v>0</v>
      </c>
    </row>
    <row r="30" spans="2:7" ht="14.25">
      <c r="B30" s="12"/>
      <c r="C30" s="12"/>
      <c r="D30" s="13" t="s">
        <v>34</v>
      </c>
      <c r="E30" s="14">
        <v>639360</v>
      </c>
      <c r="F30" s="14">
        <v>479520</v>
      </c>
      <c r="G30" s="14">
        <f t="shared" si="0"/>
        <v>159840</v>
      </c>
    </row>
    <row r="31" spans="2:7" ht="14.25">
      <c r="B31" s="12"/>
      <c r="C31" s="12"/>
      <c r="D31" s="13" t="s">
        <v>35</v>
      </c>
      <c r="E31" s="14">
        <v>2257522</v>
      </c>
      <c r="F31" s="14">
        <v>2074491</v>
      </c>
      <c r="G31" s="14">
        <f t="shared" si="0"/>
        <v>183031</v>
      </c>
    </row>
    <row r="32" spans="2:7" ht="14.25">
      <c r="B32" s="12"/>
      <c r="C32" s="12"/>
      <c r="D32" s="13" t="s">
        <v>36</v>
      </c>
      <c r="E32" s="14">
        <v>976545</v>
      </c>
      <c r="F32" s="14">
        <v>933529</v>
      </c>
      <c r="G32" s="14">
        <f t="shared" si="0"/>
        <v>43016</v>
      </c>
    </row>
    <row r="33" spans="2:7" ht="14.25">
      <c r="B33" s="12"/>
      <c r="C33" s="12"/>
      <c r="D33" s="13" t="s">
        <v>37</v>
      </c>
      <c r="E33" s="14">
        <v>437724</v>
      </c>
      <c r="F33" s="14">
        <v>430920</v>
      </c>
      <c r="G33" s="14">
        <f t="shared" si="0"/>
        <v>6804</v>
      </c>
    </row>
    <row r="34" spans="2:7" ht="14.25">
      <c r="B34" s="12"/>
      <c r="C34" s="12"/>
      <c r="D34" s="13" t="s">
        <v>38</v>
      </c>
      <c r="E34" s="14">
        <v>1079200</v>
      </c>
      <c r="F34" s="14">
        <v>1328400</v>
      </c>
      <c r="G34" s="14">
        <f t="shared" si="0"/>
        <v>-249200</v>
      </c>
    </row>
    <row r="35" spans="2:7" ht="14.25">
      <c r="B35" s="12"/>
      <c r="C35" s="12"/>
      <c r="D35" s="13" t="s">
        <v>39</v>
      </c>
      <c r="E35" s="14">
        <v>564500</v>
      </c>
      <c r="F35" s="14">
        <v>322900</v>
      </c>
      <c r="G35" s="14">
        <f t="shared" si="0"/>
        <v>241600</v>
      </c>
    </row>
    <row r="36" spans="2:7" ht="14.25">
      <c r="B36" s="12"/>
      <c r="C36" s="12"/>
      <c r="D36" s="13" t="s">
        <v>40</v>
      </c>
      <c r="E36" s="14">
        <v>960000</v>
      </c>
      <c r="F36" s="14">
        <v>960000</v>
      </c>
      <c r="G36" s="14">
        <f t="shared" si="0"/>
        <v>0</v>
      </c>
    </row>
    <row r="37" spans="2:7" ht="14.25">
      <c r="B37" s="12"/>
      <c r="C37" s="12"/>
      <c r="D37" s="13" t="s">
        <v>41</v>
      </c>
      <c r="E37" s="14">
        <v>192780</v>
      </c>
      <c r="F37" s="14">
        <v>219240</v>
      </c>
      <c r="G37" s="14">
        <f t="shared" si="0"/>
        <v>-26460</v>
      </c>
    </row>
    <row r="38" spans="2:7" ht="14.25">
      <c r="B38" s="12"/>
      <c r="C38" s="12"/>
      <c r="D38" s="13" t="s">
        <v>42</v>
      </c>
      <c r="E38" s="14">
        <v>64800</v>
      </c>
      <c r="F38" s="14"/>
      <c r="G38" s="14">
        <f t="shared" si="0"/>
        <v>64800</v>
      </c>
    </row>
    <row r="39" spans="2:7" ht="14.25">
      <c r="B39" s="12"/>
      <c r="C39" s="12"/>
      <c r="D39" s="13" t="s">
        <v>43</v>
      </c>
      <c r="E39" s="14">
        <v>226800</v>
      </c>
      <c r="F39" s="14">
        <v>162000</v>
      </c>
      <c r="G39" s="14">
        <f t="shared" si="0"/>
        <v>64800</v>
      </c>
    </row>
    <row r="40" spans="2:7" ht="14.25">
      <c r="B40" s="12"/>
      <c r="C40" s="12"/>
      <c r="D40" s="13" t="s">
        <v>44</v>
      </c>
      <c r="E40" s="14">
        <f>+E41+E42+E43+E44</f>
        <v>1348265</v>
      </c>
      <c r="F40" s="14">
        <f>+F41+F42+F43+F44</f>
        <v>1193765</v>
      </c>
      <c r="G40" s="14">
        <f t="shared" si="0"/>
        <v>154500</v>
      </c>
    </row>
    <row r="41" spans="2:7" ht="14.25">
      <c r="B41" s="12"/>
      <c r="C41" s="12"/>
      <c r="D41" s="13" t="s">
        <v>45</v>
      </c>
      <c r="E41" s="14">
        <v>317000</v>
      </c>
      <c r="F41" s="14">
        <v>326000</v>
      </c>
      <c r="G41" s="14">
        <f t="shared" si="0"/>
        <v>-9000</v>
      </c>
    </row>
    <row r="42" spans="2:7" ht="14.25">
      <c r="B42" s="12"/>
      <c r="C42" s="12"/>
      <c r="D42" s="13" t="s">
        <v>46</v>
      </c>
      <c r="E42" s="14">
        <v>182465</v>
      </c>
      <c r="F42" s="14">
        <v>180765</v>
      </c>
      <c r="G42" s="14">
        <f t="shared" si="0"/>
        <v>1700</v>
      </c>
    </row>
    <row r="43" spans="2:7" ht="14.25">
      <c r="B43" s="12"/>
      <c r="C43" s="12"/>
      <c r="D43" s="13" t="s">
        <v>47</v>
      </c>
      <c r="E43" s="14">
        <v>50000</v>
      </c>
      <c r="F43" s="14">
        <v>50000</v>
      </c>
      <c r="G43" s="14">
        <f t="shared" si="0"/>
        <v>0</v>
      </c>
    </row>
    <row r="44" spans="2:7" ht="14.25">
      <c r="B44" s="12"/>
      <c r="C44" s="12"/>
      <c r="D44" s="13" t="s">
        <v>43</v>
      </c>
      <c r="E44" s="14">
        <v>798800</v>
      </c>
      <c r="F44" s="14">
        <v>637000</v>
      </c>
      <c r="G44" s="14">
        <f t="shared" si="0"/>
        <v>161800</v>
      </c>
    </row>
    <row r="45" spans="2:7" ht="14.25">
      <c r="B45" s="12"/>
      <c r="C45" s="12"/>
      <c r="D45" s="13" t="s">
        <v>48</v>
      </c>
      <c r="E45" s="14">
        <f>+E46</f>
        <v>47000</v>
      </c>
      <c r="F45" s="14">
        <f>+F46</f>
        <v>12000</v>
      </c>
      <c r="G45" s="14">
        <f t="shared" si="0"/>
        <v>35000</v>
      </c>
    </row>
    <row r="46" spans="2:7" ht="14.25">
      <c r="B46" s="12"/>
      <c r="C46" s="12"/>
      <c r="D46" s="13" t="s">
        <v>49</v>
      </c>
      <c r="E46" s="14">
        <v>47000</v>
      </c>
      <c r="F46" s="14">
        <v>12000</v>
      </c>
      <c r="G46" s="14">
        <f t="shared" si="0"/>
        <v>35000</v>
      </c>
    </row>
    <row r="47" spans="2:7" ht="14.25">
      <c r="B47" s="12"/>
      <c r="C47" s="12"/>
      <c r="D47" s="13" t="s">
        <v>50</v>
      </c>
      <c r="E47" s="14">
        <f>+E48+E55+E57+E62</f>
        <v>54011328</v>
      </c>
      <c r="F47" s="14">
        <f>+F48+F55+F57+F62</f>
        <v>54363649</v>
      </c>
      <c r="G47" s="14">
        <f t="shared" si="0"/>
        <v>-352321</v>
      </c>
    </row>
    <row r="48" spans="2:7" ht="14.25">
      <c r="B48" s="12"/>
      <c r="C48" s="12"/>
      <c r="D48" s="13" t="s">
        <v>51</v>
      </c>
      <c r="E48" s="14">
        <f>+E49+E50+E51+E52+E53+E54</f>
        <v>47365198</v>
      </c>
      <c r="F48" s="14">
        <f>+F49+F50+F51+F52+F53+F54</f>
        <v>48255029</v>
      </c>
      <c r="G48" s="14">
        <f t="shared" si="0"/>
        <v>-889831</v>
      </c>
    </row>
    <row r="49" spans="2:7" ht="14.25">
      <c r="B49" s="12"/>
      <c r="C49" s="12"/>
      <c r="D49" s="13" t="s">
        <v>52</v>
      </c>
      <c r="E49" s="14">
        <v>42199859</v>
      </c>
      <c r="F49" s="14">
        <v>43093876</v>
      </c>
      <c r="G49" s="14">
        <f t="shared" si="0"/>
        <v>-894017</v>
      </c>
    </row>
    <row r="50" spans="2:7" ht="14.25">
      <c r="B50" s="12"/>
      <c r="C50" s="12"/>
      <c r="D50" s="13" t="s">
        <v>53</v>
      </c>
      <c r="E50" s="14"/>
      <c r="F50" s="14"/>
      <c r="G50" s="14">
        <f t="shared" si="0"/>
        <v>0</v>
      </c>
    </row>
    <row r="51" spans="2:7" ht="14.25">
      <c r="B51" s="12"/>
      <c r="C51" s="12"/>
      <c r="D51" s="13" t="s">
        <v>54</v>
      </c>
      <c r="E51" s="14">
        <v>759965</v>
      </c>
      <c r="F51" s="14">
        <v>671883</v>
      </c>
      <c r="G51" s="14">
        <f t="shared" si="0"/>
        <v>88082</v>
      </c>
    </row>
    <row r="52" spans="2:7" ht="14.25">
      <c r="B52" s="12"/>
      <c r="C52" s="12"/>
      <c r="D52" s="13" t="s">
        <v>55</v>
      </c>
      <c r="E52" s="14">
        <v>4405374</v>
      </c>
      <c r="F52" s="14">
        <v>4489270</v>
      </c>
      <c r="G52" s="14">
        <f t="shared" si="0"/>
        <v>-83896</v>
      </c>
    </row>
    <row r="53" spans="2:7" ht="14.25">
      <c r="B53" s="12"/>
      <c r="C53" s="12"/>
      <c r="D53" s="13" t="s">
        <v>56</v>
      </c>
      <c r="E53" s="14"/>
      <c r="F53" s="14"/>
      <c r="G53" s="14">
        <f t="shared" si="0"/>
        <v>0</v>
      </c>
    </row>
    <row r="54" spans="2:7" ht="14.25">
      <c r="B54" s="12"/>
      <c r="C54" s="12"/>
      <c r="D54" s="13" t="s">
        <v>57</v>
      </c>
      <c r="E54" s="14"/>
      <c r="F54" s="14"/>
      <c r="G54" s="14">
        <f t="shared" si="0"/>
        <v>0</v>
      </c>
    </row>
    <row r="55" spans="2:7" ht="14.25">
      <c r="B55" s="12"/>
      <c r="C55" s="12"/>
      <c r="D55" s="13" t="s">
        <v>58</v>
      </c>
      <c r="E55" s="14">
        <f>+E56</f>
        <v>6542490</v>
      </c>
      <c r="F55" s="14">
        <f>+F56</f>
        <v>6019260</v>
      </c>
      <c r="G55" s="14">
        <f t="shared" si="0"/>
        <v>523230</v>
      </c>
    </row>
    <row r="56" spans="2:7" ht="14.25">
      <c r="B56" s="12"/>
      <c r="C56" s="12"/>
      <c r="D56" s="13" t="s">
        <v>59</v>
      </c>
      <c r="E56" s="14">
        <v>6542490</v>
      </c>
      <c r="F56" s="14">
        <v>6019260</v>
      </c>
      <c r="G56" s="14">
        <f t="shared" si="0"/>
        <v>523230</v>
      </c>
    </row>
    <row r="57" spans="2:7" ht="14.25">
      <c r="B57" s="12"/>
      <c r="C57" s="12"/>
      <c r="D57" s="13" t="s">
        <v>60</v>
      </c>
      <c r="E57" s="14">
        <f>+E58+E59+E60+E61</f>
        <v>103640</v>
      </c>
      <c r="F57" s="14">
        <f>+F58+F59+F60+F61</f>
        <v>89360</v>
      </c>
      <c r="G57" s="14">
        <f t="shared" si="0"/>
        <v>14280</v>
      </c>
    </row>
    <row r="58" spans="2:7" ht="14.25">
      <c r="B58" s="12"/>
      <c r="C58" s="12"/>
      <c r="D58" s="13" t="s">
        <v>61</v>
      </c>
      <c r="E58" s="14"/>
      <c r="F58" s="14"/>
      <c r="G58" s="14">
        <f t="shared" si="0"/>
        <v>0</v>
      </c>
    </row>
    <row r="59" spans="2:7" ht="14.25">
      <c r="B59" s="12"/>
      <c r="C59" s="12"/>
      <c r="D59" s="13" t="s">
        <v>62</v>
      </c>
      <c r="E59" s="14"/>
      <c r="F59" s="14"/>
      <c r="G59" s="14">
        <f t="shared" si="0"/>
        <v>0</v>
      </c>
    </row>
    <row r="60" spans="2:7" ht="14.25">
      <c r="B60" s="12"/>
      <c r="C60" s="12"/>
      <c r="D60" s="13" t="s">
        <v>63</v>
      </c>
      <c r="E60" s="14">
        <v>103640</v>
      </c>
      <c r="F60" s="14">
        <v>89360</v>
      </c>
      <c r="G60" s="14">
        <f t="shared" si="0"/>
        <v>14280</v>
      </c>
    </row>
    <row r="61" spans="2:7" ht="14.25">
      <c r="B61" s="12"/>
      <c r="C61" s="12"/>
      <c r="D61" s="13" t="s">
        <v>64</v>
      </c>
      <c r="E61" s="14"/>
      <c r="F61" s="14"/>
      <c r="G61" s="14">
        <f t="shared" si="0"/>
        <v>0</v>
      </c>
    </row>
    <row r="62" spans="2:7" ht="14.25">
      <c r="B62" s="12"/>
      <c r="C62" s="12"/>
      <c r="D62" s="13" t="s">
        <v>65</v>
      </c>
      <c r="E62" s="14"/>
      <c r="F62" s="14"/>
      <c r="G62" s="14">
        <f t="shared" si="0"/>
        <v>0</v>
      </c>
    </row>
    <row r="63" spans="2:7" ht="14.25">
      <c r="B63" s="12"/>
      <c r="C63" s="12"/>
      <c r="D63" s="13" t="s">
        <v>66</v>
      </c>
      <c r="E63" s="14">
        <f>+E64+E67+E68+E72</f>
        <v>12519669</v>
      </c>
      <c r="F63" s="14">
        <f>+F64+F67+F68+F72</f>
        <v>11869130</v>
      </c>
      <c r="G63" s="14">
        <f t="shared" si="0"/>
        <v>650539</v>
      </c>
    </row>
    <row r="64" spans="2:7" ht="14.25">
      <c r="B64" s="12"/>
      <c r="C64" s="12"/>
      <c r="D64" s="13" t="s">
        <v>67</v>
      </c>
      <c r="E64" s="14">
        <f>+E65+E66</f>
        <v>12007163</v>
      </c>
      <c r="F64" s="14">
        <f>+F65+F66</f>
        <v>11450846</v>
      </c>
      <c r="G64" s="14">
        <f t="shared" si="0"/>
        <v>556317</v>
      </c>
    </row>
    <row r="65" spans="2:7" ht="14.25">
      <c r="B65" s="12"/>
      <c r="C65" s="12"/>
      <c r="D65" s="13" t="s">
        <v>68</v>
      </c>
      <c r="E65" s="14">
        <v>9546103</v>
      </c>
      <c r="F65" s="14">
        <v>9092296</v>
      </c>
      <c r="G65" s="14">
        <f t="shared" si="0"/>
        <v>453807</v>
      </c>
    </row>
    <row r="66" spans="2:7" ht="14.25">
      <c r="B66" s="12"/>
      <c r="C66" s="12"/>
      <c r="D66" s="13" t="s">
        <v>69</v>
      </c>
      <c r="E66" s="14">
        <v>2461060</v>
      </c>
      <c r="F66" s="14">
        <v>2358550</v>
      </c>
      <c r="G66" s="14">
        <f t="shared" si="0"/>
        <v>102510</v>
      </c>
    </row>
    <row r="67" spans="2:7" ht="14.25">
      <c r="B67" s="12"/>
      <c r="C67" s="12"/>
      <c r="D67" s="13" t="s">
        <v>70</v>
      </c>
      <c r="E67" s="14">
        <v>154516</v>
      </c>
      <c r="F67" s="14">
        <v>138784</v>
      </c>
      <c r="G67" s="14">
        <f t="shared" si="0"/>
        <v>15732</v>
      </c>
    </row>
    <row r="68" spans="2:7" ht="14.25">
      <c r="B68" s="12"/>
      <c r="C68" s="12"/>
      <c r="D68" s="13" t="s">
        <v>60</v>
      </c>
      <c r="E68" s="14">
        <f>+E69+E70+E71</f>
        <v>357990</v>
      </c>
      <c r="F68" s="14">
        <f>+F69+F70+F71</f>
        <v>279500</v>
      </c>
      <c r="G68" s="14">
        <f t="shared" si="0"/>
        <v>78490</v>
      </c>
    </row>
    <row r="69" spans="2:7" ht="14.25">
      <c r="B69" s="12"/>
      <c r="C69" s="12"/>
      <c r="D69" s="13" t="s">
        <v>61</v>
      </c>
      <c r="E69" s="14"/>
      <c r="F69" s="14"/>
      <c r="G69" s="14">
        <f t="shared" si="0"/>
        <v>0</v>
      </c>
    </row>
    <row r="70" spans="2:7" ht="14.25">
      <c r="B70" s="12"/>
      <c r="C70" s="12"/>
      <c r="D70" s="13" t="s">
        <v>63</v>
      </c>
      <c r="E70" s="14">
        <v>357990</v>
      </c>
      <c r="F70" s="14">
        <v>279500</v>
      </c>
      <c r="G70" s="14">
        <f t="shared" si="0"/>
        <v>78490</v>
      </c>
    </row>
    <row r="71" spans="2:7" ht="14.25">
      <c r="B71" s="12"/>
      <c r="C71" s="12"/>
      <c r="D71" s="13" t="s">
        <v>64</v>
      </c>
      <c r="E71" s="14"/>
      <c r="F71" s="14"/>
      <c r="G71" s="14">
        <f t="shared" ref="G71:G134" si="1">E71-F71</f>
        <v>0</v>
      </c>
    </row>
    <row r="72" spans="2:7" ht="14.25">
      <c r="B72" s="12"/>
      <c r="C72" s="12"/>
      <c r="D72" s="13" t="s">
        <v>65</v>
      </c>
      <c r="E72" s="14"/>
      <c r="F72" s="14"/>
      <c r="G72" s="14">
        <f t="shared" si="1"/>
        <v>0</v>
      </c>
    </row>
    <row r="73" spans="2:7" ht="14.25">
      <c r="B73" s="12"/>
      <c r="C73" s="12"/>
      <c r="D73" s="13" t="s">
        <v>71</v>
      </c>
      <c r="E73" s="14">
        <f>+E74</f>
        <v>23690</v>
      </c>
      <c r="F73" s="14">
        <f>+F74</f>
        <v>6146</v>
      </c>
      <c r="G73" s="14">
        <f t="shared" si="1"/>
        <v>17544</v>
      </c>
    </row>
    <row r="74" spans="2:7" ht="14.25">
      <c r="B74" s="12"/>
      <c r="C74" s="12"/>
      <c r="D74" s="13" t="s">
        <v>72</v>
      </c>
      <c r="E74" s="14">
        <f>+E75+E76</f>
        <v>23690</v>
      </c>
      <c r="F74" s="14">
        <f>+F75+F76</f>
        <v>6146</v>
      </c>
      <c r="G74" s="14">
        <f t="shared" si="1"/>
        <v>17544</v>
      </c>
    </row>
    <row r="75" spans="2:7" ht="14.25">
      <c r="B75" s="12"/>
      <c r="C75" s="12"/>
      <c r="D75" s="13" t="s">
        <v>73</v>
      </c>
      <c r="E75" s="14">
        <v>23690</v>
      </c>
      <c r="F75" s="14"/>
      <c r="G75" s="14">
        <f t="shared" si="1"/>
        <v>23690</v>
      </c>
    </row>
    <row r="76" spans="2:7" ht="14.25">
      <c r="B76" s="12"/>
      <c r="C76" s="12"/>
      <c r="D76" s="13" t="s">
        <v>74</v>
      </c>
      <c r="E76" s="14"/>
      <c r="F76" s="14">
        <v>6146</v>
      </c>
      <c r="G76" s="14">
        <f t="shared" si="1"/>
        <v>-6146</v>
      </c>
    </row>
    <row r="77" spans="2:7" ht="14.25">
      <c r="B77" s="12"/>
      <c r="C77" s="15"/>
      <c r="D77" s="16" t="s">
        <v>75</v>
      </c>
      <c r="E77" s="17">
        <f>+E6+E8+E10+E19+E23+E45+E47+E63+E73</f>
        <v>113418639</v>
      </c>
      <c r="F77" s="17">
        <f>+F6+F8+F10+F19+F23+F45+F47+F63+F73</f>
        <v>107893819</v>
      </c>
      <c r="G77" s="17">
        <f t="shared" si="1"/>
        <v>5524820</v>
      </c>
    </row>
    <row r="78" spans="2:7" ht="14.25">
      <c r="B78" s="12"/>
      <c r="C78" s="9" t="s">
        <v>76</v>
      </c>
      <c r="D78" s="13" t="s">
        <v>77</v>
      </c>
      <c r="E78" s="14">
        <f>+E79+E80+E81+E82+E83+E84+E85</f>
        <v>96504617</v>
      </c>
      <c r="F78" s="14">
        <f>+F79+F80+F81+F82+F83+F84+F85</f>
        <v>94601406</v>
      </c>
      <c r="G78" s="14">
        <f t="shared" si="1"/>
        <v>1903211</v>
      </c>
    </row>
    <row r="79" spans="2:7" ht="14.25">
      <c r="B79" s="12"/>
      <c r="C79" s="12"/>
      <c r="D79" s="13" t="s">
        <v>78</v>
      </c>
      <c r="E79" s="14">
        <v>690000</v>
      </c>
      <c r="F79" s="14">
        <v>690000</v>
      </c>
      <c r="G79" s="14">
        <f t="shared" si="1"/>
        <v>0</v>
      </c>
    </row>
    <row r="80" spans="2:7" ht="14.25">
      <c r="B80" s="12"/>
      <c r="C80" s="12"/>
      <c r="D80" s="13" t="s">
        <v>79</v>
      </c>
      <c r="E80" s="14">
        <v>44476709</v>
      </c>
      <c r="F80" s="14">
        <v>43531017</v>
      </c>
      <c r="G80" s="14">
        <f t="shared" si="1"/>
        <v>945692</v>
      </c>
    </row>
    <row r="81" spans="2:7" ht="14.25">
      <c r="B81" s="12"/>
      <c r="C81" s="12"/>
      <c r="D81" s="13" t="s">
        <v>80</v>
      </c>
      <c r="E81" s="14">
        <v>12750491</v>
      </c>
      <c r="F81" s="14">
        <v>12207107</v>
      </c>
      <c r="G81" s="14">
        <f t="shared" si="1"/>
        <v>543384</v>
      </c>
    </row>
    <row r="82" spans="2:7" ht="14.25">
      <c r="B82" s="12"/>
      <c r="C82" s="12"/>
      <c r="D82" s="13" t="s">
        <v>81</v>
      </c>
      <c r="E82" s="14"/>
      <c r="F82" s="14"/>
      <c r="G82" s="14">
        <f t="shared" si="1"/>
        <v>0</v>
      </c>
    </row>
    <row r="83" spans="2:7" ht="14.25">
      <c r="B83" s="12"/>
      <c r="C83" s="12"/>
      <c r="D83" s="13" t="s">
        <v>82</v>
      </c>
      <c r="E83" s="14">
        <v>25936500</v>
      </c>
      <c r="F83" s="14">
        <v>25896250</v>
      </c>
      <c r="G83" s="14">
        <f t="shared" si="1"/>
        <v>40250</v>
      </c>
    </row>
    <row r="84" spans="2:7" ht="14.25">
      <c r="B84" s="12"/>
      <c r="C84" s="12"/>
      <c r="D84" s="13" t="s">
        <v>83</v>
      </c>
      <c r="E84" s="14">
        <v>3171947</v>
      </c>
      <c r="F84" s="14">
        <v>3052887</v>
      </c>
      <c r="G84" s="14">
        <f t="shared" si="1"/>
        <v>119060</v>
      </c>
    </row>
    <row r="85" spans="2:7" ht="14.25">
      <c r="B85" s="12"/>
      <c r="C85" s="12"/>
      <c r="D85" s="13" t="s">
        <v>84</v>
      </c>
      <c r="E85" s="14">
        <v>9478970</v>
      </c>
      <c r="F85" s="14">
        <v>9224145</v>
      </c>
      <c r="G85" s="14">
        <f t="shared" si="1"/>
        <v>254825</v>
      </c>
    </row>
    <row r="86" spans="2:7" ht="14.25">
      <c r="B86" s="12"/>
      <c r="C86" s="12"/>
      <c r="D86" s="13" t="s">
        <v>85</v>
      </c>
      <c r="E86" s="14">
        <f>+E87+E88+E89+E90+E91+E92+E93+E94+E95+E96+E97+E98+E99+E100+E101+E102+E103+E104+E105+E106+E107</f>
        <v>0</v>
      </c>
      <c r="F86" s="14">
        <f>+F87+F88+F89+F90+F91+F92+F93+F94+F95+F96+F97+F98+F99+F100+F101+F102+F103+F104+F105+F106+F107</f>
        <v>0</v>
      </c>
      <c r="G86" s="14">
        <f t="shared" si="1"/>
        <v>0</v>
      </c>
    </row>
    <row r="87" spans="2:7" ht="14.25">
      <c r="B87" s="12"/>
      <c r="C87" s="12"/>
      <c r="D87" s="13" t="s">
        <v>86</v>
      </c>
      <c r="E87" s="14"/>
      <c r="F87" s="14"/>
      <c r="G87" s="14">
        <f t="shared" si="1"/>
        <v>0</v>
      </c>
    </row>
    <row r="88" spans="2:7" ht="14.25">
      <c r="B88" s="12"/>
      <c r="C88" s="12"/>
      <c r="D88" s="13" t="s">
        <v>87</v>
      </c>
      <c r="E88" s="14"/>
      <c r="F88" s="14"/>
      <c r="G88" s="14">
        <f t="shared" si="1"/>
        <v>0</v>
      </c>
    </row>
    <row r="89" spans="2:7" ht="14.25">
      <c r="B89" s="12"/>
      <c r="C89" s="12"/>
      <c r="D89" s="13" t="s">
        <v>88</v>
      </c>
      <c r="E89" s="14"/>
      <c r="F89" s="14"/>
      <c r="G89" s="14">
        <f t="shared" si="1"/>
        <v>0</v>
      </c>
    </row>
    <row r="90" spans="2:7" ht="14.25">
      <c r="B90" s="12"/>
      <c r="C90" s="12"/>
      <c r="D90" s="13" t="s">
        <v>89</v>
      </c>
      <c r="E90" s="14"/>
      <c r="F90" s="14"/>
      <c r="G90" s="14">
        <f t="shared" si="1"/>
        <v>0</v>
      </c>
    </row>
    <row r="91" spans="2:7" ht="14.25">
      <c r="B91" s="12"/>
      <c r="C91" s="12"/>
      <c r="D91" s="13" t="s">
        <v>90</v>
      </c>
      <c r="E91" s="14"/>
      <c r="F91" s="14"/>
      <c r="G91" s="14">
        <f t="shared" si="1"/>
        <v>0</v>
      </c>
    </row>
    <row r="92" spans="2:7" ht="14.25">
      <c r="B92" s="12"/>
      <c r="C92" s="12"/>
      <c r="D92" s="13" t="s">
        <v>91</v>
      </c>
      <c r="E92" s="14"/>
      <c r="F92" s="14"/>
      <c r="G92" s="14">
        <f t="shared" si="1"/>
        <v>0</v>
      </c>
    </row>
    <row r="93" spans="2:7" ht="14.25">
      <c r="B93" s="12"/>
      <c r="C93" s="12"/>
      <c r="D93" s="13" t="s">
        <v>92</v>
      </c>
      <c r="E93" s="14"/>
      <c r="F93" s="14"/>
      <c r="G93" s="14">
        <f t="shared" si="1"/>
        <v>0</v>
      </c>
    </row>
    <row r="94" spans="2:7" ht="14.25">
      <c r="B94" s="12"/>
      <c r="C94" s="12"/>
      <c r="D94" s="13" t="s">
        <v>93</v>
      </c>
      <c r="E94" s="14"/>
      <c r="F94" s="14"/>
      <c r="G94" s="14">
        <f t="shared" si="1"/>
        <v>0</v>
      </c>
    </row>
    <row r="95" spans="2:7" ht="14.25">
      <c r="B95" s="12"/>
      <c r="C95" s="12"/>
      <c r="D95" s="13" t="s">
        <v>94</v>
      </c>
      <c r="E95" s="14"/>
      <c r="F95" s="14"/>
      <c r="G95" s="14">
        <f t="shared" si="1"/>
        <v>0</v>
      </c>
    </row>
    <row r="96" spans="2:7" ht="14.25">
      <c r="B96" s="12"/>
      <c r="C96" s="12"/>
      <c r="D96" s="13" t="s">
        <v>95</v>
      </c>
      <c r="E96" s="14"/>
      <c r="F96" s="14"/>
      <c r="G96" s="14">
        <f t="shared" si="1"/>
        <v>0</v>
      </c>
    </row>
    <row r="97" spans="2:7" ht="14.25">
      <c r="B97" s="12"/>
      <c r="C97" s="12"/>
      <c r="D97" s="13" t="s">
        <v>96</v>
      </c>
      <c r="E97" s="14"/>
      <c r="F97" s="14"/>
      <c r="G97" s="14">
        <f t="shared" si="1"/>
        <v>0</v>
      </c>
    </row>
    <row r="98" spans="2:7" ht="14.25">
      <c r="B98" s="12"/>
      <c r="C98" s="12"/>
      <c r="D98" s="13" t="s">
        <v>97</v>
      </c>
      <c r="E98" s="14"/>
      <c r="F98" s="14"/>
      <c r="G98" s="14">
        <f t="shared" si="1"/>
        <v>0</v>
      </c>
    </row>
    <row r="99" spans="2:7" ht="14.25">
      <c r="B99" s="12"/>
      <c r="C99" s="12"/>
      <c r="D99" s="13" t="s">
        <v>98</v>
      </c>
      <c r="E99" s="14"/>
      <c r="F99" s="14"/>
      <c r="G99" s="14">
        <f t="shared" si="1"/>
        <v>0</v>
      </c>
    </row>
    <row r="100" spans="2:7" ht="14.25">
      <c r="B100" s="12"/>
      <c r="C100" s="12"/>
      <c r="D100" s="13" t="s">
        <v>99</v>
      </c>
      <c r="E100" s="14"/>
      <c r="F100" s="14"/>
      <c r="G100" s="14">
        <f t="shared" si="1"/>
        <v>0</v>
      </c>
    </row>
    <row r="101" spans="2:7" ht="14.25">
      <c r="B101" s="12"/>
      <c r="C101" s="12"/>
      <c r="D101" s="13" t="s">
        <v>100</v>
      </c>
      <c r="E101" s="14"/>
      <c r="F101" s="14"/>
      <c r="G101" s="14">
        <f t="shared" si="1"/>
        <v>0</v>
      </c>
    </row>
    <row r="102" spans="2:7" ht="14.25">
      <c r="B102" s="12"/>
      <c r="C102" s="12"/>
      <c r="D102" s="13" t="s">
        <v>101</v>
      </c>
      <c r="E102" s="14"/>
      <c r="F102" s="14"/>
      <c r="G102" s="14">
        <f t="shared" si="1"/>
        <v>0</v>
      </c>
    </row>
    <row r="103" spans="2:7" ht="14.25">
      <c r="B103" s="12"/>
      <c r="C103" s="12"/>
      <c r="D103" s="13" t="s">
        <v>102</v>
      </c>
      <c r="E103" s="14"/>
      <c r="F103" s="14"/>
      <c r="G103" s="14">
        <f t="shared" si="1"/>
        <v>0</v>
      </c>
    </row>
    <row r="104" spans="2:7" ht="14.25">
      <c r="B104" s="12"/>
      <c r="C104" s="12"/>
      <c r="D104" s="13" t="s">
        <v>103</v>
      </c>
      <c r="E104" s="14"/>
      <c r="F104" s="14"/>
      <c r="G104" s="14">
        <f t="shared" si="1"/>
        <v>0</v>
      </c>
    </row>
    <row r="105" spans="2:7" ht="14.25">
      <c r="B105" s="12"/>
      <c r="C105" s="12"/>
      <c r="D105" s="13" t="s">
        <v>104</v>
      </c>
      <c r="E105" s="14"/>
      <c r="F105" s="14"/>
      <c r="G105" s="14">
        <f t="shared" si="1"/>
        <v>0</v>
      </c>
    </row>
    <row r="106" spans="2:7" ht="14.25">
      <c r="B106" s="12"/>
      <c r="C106" s="12"/>
      <c r="D106" s="13" t="s">
        <v>105</v>
      </c>
      <c r="E106" s="14"/>
      <c r="F106" s="14"/>
      <c r="G106" s="14">
        <f t="shared" si="1"/>
        <v>0</v>
      </c>
    </row>
    <row r="107" spans="2:7" ht="14.25">
      <c r="B107" s="12"/>
      <c r="C107" s="12"/>
      <c r="D107" s="13" t="s">
        <v>106</v>
      </c>
      <c r="E107" s="14"/>
      <c r="F107" s="14"/>
      <c r="G107" s="14">
        <f t="shared" si="1"/>
        <v>0</v>
      </c>
    </row>
    <row r="108" spans="2:7" ht="14.25">
      <c r="B108" s="12"/>
      <c r="C108" s="12"/>
      <c r="D108" s="13" t="s">
        <v>107</v>
      </c>
      <c r="E108" s="14">
        <f>+E109+E110+E111+E112+E113+E114+E115+E116+E117+E118+E119+E120+E121+E122+E123+E124+E125+E126+E127+E128+E129</f>
        <v>11836099</v>
      </c>
      <c r="F108" s="14">
        <f>+F109+F110+F111+F112+F113+F114+F115+F116+F117+F118+F119+F120+F121+F122+F123+F124+F125+F126+F127+F128+F129</f>
        <v>11896966</v>
      </c>
      <c r="G108" s="14">
        <f t="shared" si="1"/>
        <v>-60867</v>
      </c>
    </row>
    <row r="109" spans="2:7" ht="14.25">
      <c r="B109" s="12"/>
      <c r="C109" s="12"/>
      <c r="D109" s="13" t="s">
        <v>108</v>
      </c>
      <c r="E109" s="14">
        <v>530539</v>
      </c>
      <c r="F109" s="14">
        <v>605424</v>
      </c>
      <c r="G109" s="14">
        <f t="shared" si="1"/>
        <v>-74885</v>
      </c>
    </row>
    <row r="110" spans="2:7" ht="14.25">
      <c r="B110" s="12"/>
      <c r="C110" s="12"/>
      <c r="D110" s="13" t="s">
        <v>109</v>
      </c>
      <c r="E110" s="14">
        <v>97800</v>
      </c>
      <c r="F110" s="14">
        <v>161000</v>
      </c>
      <c r="G110" s="14">
        <f t="shared" si="1"/>
        <v>-63200</v>
      </c>
    </row>
    <row r="111" spans="2:7" ht="14.25">
      <c r="B111" s="12"/>
      <c r="C111" s="12"/>
      <c r="D111" s="13" t="s">
        <v>110</v>
      </c>
      <c r="E111" s="14">
        <v>1336825</v>
      </c>
      <c r="F111" s="14">
        <v>1222825</v>
      </c>
      <c r="G111" s="14">
        <f t="shared" si="1"/>
        <v>114000</v>
      </c>
    </row>
    <row r="112" spans="2:7" ht="14.25">
      <c r="B112" s="12"/>
      <c r="C112" s="12"/>
      <c r="D112" s="13" t="s">
        <v>111</v>
      </c>
      <c r="E112" s="14">
        <v>355824</v>
      </c>
      <c r="F112" s="14">
        <v>474388</v>
      </c>
      <c r="G112" s="14">
        <f t="shared" si="1"/>
        <v>-118564</v>
      </c>
    </row>
    <row r="113" spans="2:7" ht="14.25">
      <c r="B113" s="12"/>
      <c r="C113" s="12"/>
      <c r="D113" s="13" t="s">
        <v>112</v>
      </c>
      <c r="E113" s="14">
        <v>55240</v>
      </c>
      <c r="F113" s="14">
        <v>236123</v>
      </c>
      <c r="G113" s="14">
        <f t="shared" si="1"/>
        <v>-180883</v>
      </c>
    </row>
    <row r="114" spans="2:7" ht="14.25">
      <c r="B114" s="12"/>
      <c r="C114" s="12"/>
      <c r="D114" s="13" t="s">
        <v>113</v>
      </c>
      <c r="E114" s="14">
        <v>985817</v>
      </c>
      <c r="F114" s="14">
        <v>1618308</v>
      </c>
      <c r="G114" s="14">
        <f t="shared" si="1"/>
        <v>-632491</v>
      </c>
    </row>
    <row r="115" spans="2:7" ht="14.25">
      <c r="B115" s="12"/>
      <c r="C115" s="12"/>
      <c r="D115" s="13" t="s">
        <v>114</v>
      </c>
      <c r="E115" s="14">
        <v>388086</v>
      </c>
      <c r="F115" s="14">
        <v>345512</v>
      </c>
      <c r="G115" s="14">
        <f t="shared" si="1"/>
        <v>42574</v>
      </c>
    </row>
    <row r="116" spans="2:7" ht="14.25">
      <c r="B116" s="12"/>
      <c r="C116" s="12"/>
      <c r="D116" s="13" t="s">
        <v>98</v>
      </c>
      <c r="E116" s="14">
        <v>716384</v>
      </c>
      <c r="F116" s="14">
        <v>755162</v>
      </c>
      <c r="G116" s="14">
        <f t="shared" si="1"/>
        <v>-38778</v>
      </c>
    </row>
    <row r="117" spans="2:7" ht="14.25">
      <c r="B117" s="12"/>
      <c r="C117" s="12"/>
      <c r="D117" s="13" t="s">
        <v>115</v>
      </c>
      <c r="E117" s="14">
        <v>265070</v>
      </c>
      <c r="F117" s="14">
        <v>165043</v>
      </c>
      <c r="G117" s="14">
        <f t="shared" si="1"/>
        <v>100027</v>
      </c>
    </row>
    <row r="118" spans="2:7" ht="14.25">
      <c r="B118" s="12"/>
      <c r="C118" s="12"/>
      <c r="D118" s="13" t="s">
        <v>116</v>
      </c>
      <c r="E118" s="14">
        <v>1226072</v>
      </c>
      <c r="F118" s="14">
        <v>1121220</v>
      </c>
      <c r="G118" s="14">
        <f t="shared" si="1"/>
        <v>104852</v>
      </c>
    </row>
    <row r="119" spans="2:7" ht="14.25">
      <c r="B119" s="12"/>
      <c r="C119" s="12"/>
      <c r="D119" s="13" t="s">
        <v>117</v>
      </c>
      <c r="E119" s="14">
        <v>167932</v>
      </c>
      <c r="F119" s="14">
        <v>52245</v>
      </c>
      <c r="G119" s="14">
        <f t="shared" si="1"/>
        <v>115687</v>
      </c>
    </row>
    <row r="120" spans="2:7" ht="14.25">
      <c r="B120" s="12"/>
      <c r="C120" s="12"/>
      <c r="D120" s="13" t="s">
        <v>118</v>
      </c>
      <c r="E120" s="14">
        <v>49836</v>
      </c>
      <c r="F120" s="14">
        <v>43727</v>
      </c>
      <c r="G120" s="14">
        <f t="shared" si="1"/>
        <v>6109</v>
      </c>
    </row>
    <row r="121" spans="2:7" ht="14.25">
      <c r="B121" s="12"/>
      <c r="C121" s="12"/>
      <c r="D121" s="13" t="s">
        <v>119</v>
      </c>
      <c r="E121" s="14">
        <v>1030634</v>
      </c>
      <c r="F121" s="14">
        <v>1143074</v>
      </c>
      <c r="G121" s="14">
        <f t="shared" si="1"/>
        <v>-112440</v>
      </c>
    </row>
    <row r="122" spans="2:7" ht="14.25">
      <c r="B122" s="12"/>
      <c r="C122" s="12"/>
      <c r="D122" s="13" t="s">
        <v>120</v>
      </c>
      <c r="E122" s="14">
        <v>171936</v>
      </c>
      <c r="F122" s="14">
        <v>163209</v>
      </c>
      <c r="G122" s="14">
        <f t="shared" si="1"/>
        <v>8727</v>
      </c>
    </row>
    <row r="123" spans="2:7" ht="14.25">
      <c r="B123" s="12"/>
      <c r="C123" s="12"/>
      <c r="D123" s="13" t="s">
        <v>100</v>
      </c>
      <c r="E123" s="14">
        <v>1047130</v>
      </c>
      <c r="F123" s="14">
        <v>815050</v>
      </c>
      <c r="G123" s="14">
        <f t="shared" si="1"/>
        <v>232080</v>
      </c>
    </row>
    <row r="124" spans="2:7" ht="14.25">
      <c r="B124" s="12"/>
      <c r="C124" s="12"/>
      <c r="D124" s="13" t="s">
        <v>101</v>
      </c>
      <c r="E124" s="14">
        <v>1050437</v>
      </c>
      <c r="F124" s="14">
        <v>1006028</v>
      </c>
      <c r="G124" s="14">
        <f t="shared" si="1"/>
        <v>44409</v>
      </c>
    </row>
    <row r="125" spans="2:7" ht="14.25">
      <c r="B125" s="12"/>
      <c r="C125" s="12"/>
      <c r="D125" s="13" t="s">
        <v>121</v>
      </c>
      <c r="E125" s="14">
        <v>60000</v>
      </c>
      <c r="F125" s="14">
        <v>21550</v>
      </c>
      <c r="G125" s="14">
        <f t="shared" si="1"/>
        <v>38450</v>
      </c>
    </row>
    <row r="126" spans="2:7" ht="14.25">
      <c r="B126" s="12"/>
      <c r="C126" s="12"/>
      <c r="D126" s="13" t="s">
        <v>122</v>
      </c>
      <c r="E126" s="14">
        <v>1570320</v>
      </c>
      <c r="F126" s="14">
        <v>1356480</v>
      </c>
      <c r="G126" s="14">
        <f t="shared" si="1"/>
        <v>213840</v>
      </c>
    </row>
    <row r="127" spans="2:7" ht="14.25">
      <c r="B127" s="12"/>
      <c r="C127" s="12"/>
      <c r="D127" s="13" t="s">
        <v>123</v>
      </c>
      <c r="E127" s="14">
        <v>592</v>
      </c>
      <c r="F127" s="14">
        <v>2698</v>
      </c>
      <c r="G127" s="14">
        <f t="shared" si="1"/>
        <v>-2106</v>
      </c>
    </row>
    <row r="128" spans="2:7" ht="14.25">
      <c r="B128" s="12"/>
      <c r="C128" s="12"/>
      <c r="D128" s="13" t="s">
        <v>124</v>
      </c>
      <c r="E128" s="14">
        <v>601160</v>
      </c>
      <c r="F128" s="14">
        <v>587900</v>
      </c>
      <c r="G128" s="14">
        <f t="shared" si="1"/>
        <v>13260</v>
      </c>
    </row>
    <row r="129" spans="2:7" ht="14.25">
      <c r="B129" s="12"/>
      <c r="C129" s="12"/>
      <c r="D129" s="13" t="s">
        <v>106</v>
      </c>
      <c r="E129" s="14">
        <v>128465</v>
      </c>
      <c r="F129" s="14"/>
      <c r="G129" s="14">
        <f t="shared" si="1"/>
        <v>128465</v>
      </c>
    </row>
    <row r="130" spans="2:7" ht="14.25">
      <c r="B130" s="12"/>
      <c r="C130" s="12"/>
      <c r="D130" s="13" t="s">
        <v>125</v>
      </c>
      <c r="E130" s="14">
        <f>+E131+E139+E140</f>
        <v>2564058</v>
      </c>
      <c r="F130" s="14">
        <f>+F131+F139+F140</f>
        <v>2626000</v>
      </c>
      <c r="G130" s="14">
        <f t="shared" si="1"/>
        <v>-61942</v>
      </c>
    </row>
    <row r="131" spans="2:7" ht="14.25">
      <c r="B131" s="12"/>
      <c r="C131" s="12"/>
      <c r="D131" s="13" t="s">
        <v>126</v>
      </c>
      <c r="E131" s="14">
        <f>+E132+E133+E134+E135+E136+E137+E138</f>
        <v>2313518</v>
      </c>
      <c r="F131" s="14">
        <f>+F132+F133+F134+F135+F136+F137+F138</f>
        <v>2302000</v>
      </c>
      <c r="G131" s="14">
        <f t="shared" si="1"/>
        <v>11518</v>
      </c>
    </row>
    <row r="132" spans="2:7" ht="14.25">
      <c r="B132" s="12"/>
      <c r="C132" s="12"/>
      <c r="D132" s="13" t="s">
        <v>127</v>
      </c>
      <c r="E132" s="14">
        <v>131198</v>
      </c>
      <c r="F132" s="14">
        <v>213373</v>
      </c>
      <c r="G132" s="14">
        <f t="shared" si="1"/>
        <v>-82175</v>
      </c>
    </row>
    <row r="133" spans="2:7" ht="14.25">
      <c r="B133" s="12"/>
      <c r="C133" s="12"/>
      <c r="D133" s="13" t="s">
        <v>128</v>
      </c>
      <c r="E133" s="14">
        <v>192527</v>
      </c>
      <c r="F133" s="14">
        <v>282150</v>
      </c>
      <c r="G133" s="14">
        <f t="shared" si="1"/>
        <v>-89623</v>
      </c>
    </row>
    <row r="134" spans="2:7" ht="14.25">
      <c r="B134" s="12"/>
      <c r="C134" s="12"/>
      <c r="D134" s="13" t="s">
        <v>129</v>
      </c>
      <c r="E134" s="14">
        <v>201836</v>
      </c>
      <c r="F134" s="14">
        <v>160263</v>
      </c>
      <c r="G134" s="14">
        <f t="shared" si="1"/>
        <v>41573</v>
      </c>
    </row>
    <row r="135" spans="2:7" ht="14.25">
      <c r="B135" s="12"/>
      <c r="C135" s="12"/>
      <c r="D135" s="13" t="s">
        <v>130</v>
      </c>
      <c r="E135" s="14"/>
      <c r="F135" s="14"/>
      <c r="G135" s="14">
        <f t="shared" ref="G135:G198" si="2">E135-F135</f>
        <v>0</v>
      </c>
    </row>
    <row r="136" spans="2:7" ht="14.25">
      <c r="B136" s="12"/>
      <c r="C136" s="12"/>
      <c r="D136" s="13" t="s">
        <v>131</v>
      </c>
      <c r="E136" s="14">
        <v>1295940</v>
      </c>
      <c r="F136" s="14">
        <v>1346214</v>
      </c>
      <c r="G136" s="14">
        <f t="shared" si="2"/>
        <v>-50274</v>
      </c>
    </row>
    <row r="137" spans="2:7" ht="14.25">
      <c r="B137" s="12"/>
      <c r="C137" s="12"/>
      <c r="D137" s="13" t="s">
        <v>132</v>
      </c>
      <c r="E137" s="14">
        <v>483417</v>
      </c>
      <c r="F137" s="14">
        <v>300000</v>
      </c>
      <c r="G137" s="14">
        <f t="shared" si="2"/>
        <v>183417</v>
      </c>
    </row>
    <row r="138" spans="2:7" ht="14.25">
      <c r="B138" s="12"/>
      <c r="C138" s="12"/>
      <c r="D138" s="13" t="s">
        <v>133</v>
      </c>
      <c r="E138" s="14">
        <v>8600</v>
      </c>
      <c r="F138" s="14"/>
      <c r="G138" s="14">
        <f t="shared" si="2"/>
        <v>8600</v>
      </c>
    </row>
    <row r="139" spans="2:7" ht="14.25">
      <c r="B139" s="12"/>
      <c r="C139" s="12"/>
      <c r="D139" s="13" t="s">
        <v>134</v>
      </c>
      <c r="E139" s="14">
        <v>250540</v>
      </c>
      <c r="F139" s="14">
        <v>324000</v>
      </c>
      <c r="G139" s="14">
        <f t="shared" si="2"/>
        <v>-73460</v>
      </c>
    </row>
    <row r="140" spans="2:7" ht="14.25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25">
      <c r="B141" s="12"/>
      <c r="C141" s="12"/>
      <c r="D141" s="13" t="s">
        <v>136</v>
      </c>
      <c r="E141" s="14">
        <f>+E142</f>
        <v>47000</v>
      </c>
      <c r="F141" s="14">
        <f>+F142</f>
        <v>47000</v>
      </c>
      <c r="G141" s="14">
        <f t="shared" si="2"/>
        <v>0</v>
      </c>
    </row>
    <row r="142" spans="2:7" ht="14.25">
      <c r="B142" s="12"/>
      <c r="C142" s="12"/>
      <c r="D142" s="13" t="s">
        <v>137</v>
      </c>
      <c r="E142" s="14">
        <v>47000</v>
      </c>
      <c r="F142" s="14">
        <v>47000</v>
      </c>
      <c r="G142" s="14">
        <f t="shared" si="2"/>
        <v>0</v>
      </c>
    </row>
    <row r="143" spans="2:7" ht="14.25">
      <c r="B143" s="12"/>
      <c r="C143" s="12"/>
      <c r="D143" s="13" t="s">
        <v>138</v>
      </c>
      <c r="E143" s="14">
        <f>+E144</f>
        <v>1375000</v>
      </c>
      <c r="F143" s="14">
        <f>+F144</f>
        <v>1332000</v>
      </c>
      <c r="G143" s="14">
        <f t="shared" si="2"/>
        <v>43000</v>
      </c>
    </row>
    <row r="144" spans="2:7" ht="14.25">
      <c r="B144" s="12"/>
      <c r="C144" s="12"/>
      <c r="D144" s="13" t="s">
        <v>139</v>
      </c>
      <c r="E144" s="14">
        <f>+E145</f>
        <v>1375000</v>
      </c>
      <c r="F144" s="14">
        <f>+F145</f>
        <v>1332000</v>
      </c>
      <c r="G144" s="14">
        <f t="shared" si="2"/>
        <v>43000</v>
      </c>
    </row>
    <row r="145" spans="2:7" ht="14.25">
      <c r="B145" s="12"/>
      <c r="C145" s="12"/>
      <c r="D145" s="13" t="s">
        <v>140</v>
      </c>
      <c r="E145" s="14">
        <v>1375000</v>
      </c>
      <c r="F145" s="14">
        <v>1332000</v>
      </c>
      <c r="G145" s="14">
        <f t="shared" si="2"/>
        <v>43000</v>
      </c>
    </row>
    <row r="146" spans="2:7" ht="14.25">
      <c r="B146" s="12"/>
      <c r="C146" s="12"/>
      <c r="D146" s="13" t="s">
        <v>141</v>
      </c>
      <c r="E146" s="14">
        <f>+E147</f>
        <v>0</v>
      </c>
      <c r="F146" s="14">
        <f>+F147</f>
        <v>0</v>
      </c>
      <c r="G146" s="14">
        <f t="shared" si="2"/>
        <v>0</v>
      </c>
    </row>
    <row r="147" spans="2:7" ht="14.25">
      <c r="B147" s="12"/>
      <c r="C147" s="12"/>
      <c r="D147" s="13" t="s">
        <v>142</v>
      </c>
      <c r="E147" s="14">
        <f>+E148</f>
        <v>0</v>
      </c>
      <c r="F147" s="14">
        <f>+F148</f>
        <v>0</v>
      </c>
      <c r="G147" s="14">
        <f t="shared" si="2"/>
        <v>0</v>
      </c>
    </row>
    <row r="148" spans="2:7" ht="14.25">
      <c r="B148" s="12"/>
      <c r="C148" s="12"/>
      <c r="D148" s="13" t="s">
        <v>143</v>
      </c>
      <c r="E148" s="14"/>
      <c r="F148" s="14"/>
      <c r="G148" s="14">
        <f t="shared" si="2"/>
        <v>0</v>
      </c>
    </row>
    <row r="149" spans="2:7" ht="14.25">
      <c r="B149" s="12"/>
      <c r="C149" s="12"/>
      <c r="D149" s="13" t="s">
        <v>144</v>
      </c>
      <c r="E149" s="14"/>
      <c r="F149" s="14"/>
      <c r="G149" s="14">
        <f t="shared" si="2"/>
        <v>0</v>
      </c>
    </row>
    <row r="150" spans="2:7" ht="14.25">
      <c r="B150" s="12"/>
      <c r="C150" s="12"/>
      <c r="D150" s="13" t="s">
        <v>145</v>
      </c>
      <c r="E150" s="14">
        <v>1078490</v>
      </c>
      <c r="F150" s="14">
        <v>1176709</v>
      </c>
      <c r="G150" s="14">
        <f t="shared" si="2"/>
        <v>-98219</v>
      </c>
    </row>
    <row r="151" spans="2:7" ht="14.25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25">
      <c r="B152" s="12"/>
      <c r="C152" s="12"/>
      <c r="D152" s="13" t="s">
        <v>147</v>
      </c>
      <c r="E152" s="14"/>
      <c r="F152" s="14"/>
      <c r="G152" s="14">
        <f t="shared" si="2"/>
        <v>0</v>
      </c>
    </row>
    <row r="153" spans="2:7" ht="14.25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25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25">
      <c r="B155" s="12"/>
      <c r="C155" s="12"/>
      <c r="D155" s="13" t="s">
        <v>150</v>
      </c>
      <c r="E155" s="14">
        <f>+E156+E157</f>
        <v>0</v>
      </c>
      <c r="F155" s="14">
        <f>+F156+F157</f>
        <v>0</v>
      </c>
      <c r="G155" s="14">
        <f t="shared" si="2"/>
        <v>0</v>
      </c>
    </row>
    <row r="156" spans="2:7" ht="14.25">
      <c r="B156" s="12"/>
      <c r="C156" s="12"/>
      <c r="D156" s="13" t="s">
        <v>151</v>
      </c>
      <c r="E156" s="14"/>
      <c r="F156" s="14"/>
      <c r="G156" s="14">
        <f t="shared" si="2"/>
        <v>0</v>
      </c>
    </row>
    <row r="157" spans="2:7" ht="14.25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25">
      <c r="B158" s="12"/>
      <c r="C158" s="15"/>
      <c r="D158" s="16" t="s">
        <v>153</v>
      </c>
      <c r="E158" s="17">
        <f>+E78+E86+E108+E130+E141+E143+E146+E149+E150+E151+E152+E153+E154</f>
        <v>113405264</v>
      </c>
      <c r="F158" s="17">
        <f>+F78+F86+F108+F130+F141+F143+F146+F149+F150+F151+F152+F153+F154</f>
        <v>111680081</v>
      </c>
      <c r="G158" s="17">
        <f t="shared" si="2"/>
        <v>1725183</v>
      </c>
    </row>
    <row r="159" spans="2:7" ht="14.25">
      <c r="B159" s="15"/>
      <c r="C159" s="18" t="s">
        <v>154</v>
      </c>
      <c r="D159" s="19"/>
      <c r="E159" s="20">
        <f xml:space="preserve"> +E77 - E158</f>
        <v>13375</v>
      </c>
      <c r="F159" s="20">
        <f xml:space="preserve"> +F77 - F158</f>
        <v>-3786262</v>
      </c>
      <c r="G159" s="20">
        <f t="shared" si="2"/>
        <v>3799637</v>
      </c>
    </row>
    <row r="160" spans="2:7" ht="14.25">
      <c r="B160" s="9" t="s">
        <v>155</v>
      </c>
      <c r="C160" s="9" t="s">
        <v>9</v>
      </c>
      <c r="D160" s="13" t="s">
        <v>156</v>
      </c>
      <c r="E160" s="14"/>
      <c r="F160" s="14"/>
      <c r="G160" s="14">
        <f t="shared" si="2"/>
        <v>0</v>
      </c>
    </row>
    <row r="161" spans="2:7" ht="14.25">
      <c r="B161" s="12"/>
      <c r="C161" s="12"/>
      <c r="D161" s="13" t="s">
        <v>157</v>
      </c>
      <c r="E161" s="14">
        <v>30169</v>
      </c>
      <c r="F161" s="14">
        <v>17219</v>
      </c>
      <c r="G161" s="14">
        <f t="shared" si="2"/>
        <v>12950</v>
      </c>
    </row>
    <row r="162" spans="2:7" ht="14.25">
      <c r="B162" s="12"/>
      <c r="C162" s="12"/>
      <c r="D162" s="13" t="s">
        <v>158</v>
      </c>
      <c r="E162" s="14"/>
      <c r="F162" s="14"/>
      <c r="G162" s="14">
        <f t="shared" si="2"/>
        <v>0</v>
      </c>
    </row>
    <row r="163" spans="2:7" ht="14.25">
      <c r="B163" s="12"/>
      <c r="C163" s="12"/>
      <c r="D163" s="13" t="s">
        <v>159</v>
      </c>
      <c r="E163" s="14"/>
      <c r="F163" s="14"/>
      <c r="G163" s="14">
        <f t="shared" si="2"/>
        <v>0</v>
      </c>
    </row>
    <row r="164" spans="2:7" ht="14.25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25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25">
      <c r="B166" s="12"/>
      <c r="C166" s="12"/>
      <c r="D166" s="13" t="s">
        <v>162</v>
      </c>
      <c r="E166" s="14">
        <f>+E167+E168+E169+E170</f>
        <v>431126</v>
      </c>
      <c r="F166" s="14">
        <f>+F167+F168+F169+F170</f>
        <v>115756</v>
      </c>
      <c r="G166" s="14">
        <f t="shared" si="2"/>
        <v>315370</v>
      </c>
    </row>
    <row r="167" spans="2:7" ht="14.25">
      <c r="B167" s="12"/>
      <c r="C167" s="12"/>
      <c r="D167" s="13" t="s">
        <v>163</v>
      </c>
      <c r="E167" s="14">
        <v>46000</v>
      </c>
      <c r="F167" s="14">
        <v>46000</v>
      </c>
      <c r="G167" s="14">
        <f t="shared" si="2"/>
        <v>0</v>
      </c>
    </row>
    <row r="168" spans="2:7" ht="14.25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25">
      <c r="B169" s="12"/>
      <c r="C169" s="12"/>
      <c r="D169" s="13" t="s">
        <v>165</v>
      </c>
      <c r="E169" s="14"/>
      <c r="F169" s="14"/>
      <c r="G169" s="14">
        <f t="shared" si="2"/>
        <v>0</v>
      </c>
    </row>
    <row r="170" spans="2:7" ht="14.25">
      <c r="B170" s="12"/>
      <c r="C170" s="12"/>
      <c r="D170" s="13" t="s">
        <v>166</v>
      </c>
      <c r="E170" s="14">
        <v>385126</v>
      </c>
      <c r="F170" s="14">
        <v>69756</v>
      </c>
      <c r="G170" s="14">
        <f t="shared" si="2"/>
        <v>315370</v>
      </c>
    </row>
    <row r="171" spans="2:7" ht="14.25">
      <c r="B171" s="12"/>
      <c r="C171" s="15"/>
      <c r="D171" s="16" t="s">
        <v>167</v>
      </c>
      <c r="E171" s="17">
        <f>+E160+E161+E162+E163+E164+E165+E166</f>
        <v>461295</v>
      </c>
      <c r="F171" s="17">
        <f>+F160+F161+F162+F163+F164+F165+F166</f>
        <v>132975</v>
      </c>
      <c r="G171" s="17">
        <f t="shared" si="2"/>
        <v>328320</v>
      </c>
    </row>
    <row r="172" spans="2:7" ht="14.25">
      <c r="B172" s="12"/>
      <c r="C172" s="9" t="s">
        <v>76</v>
      </c>
      <c r="D172" s="13" t="s">
        <v>168</v>
      </c>
      <c r="E172" s="14"/>
      <c r="F172" s="14"/>
      <c r="G172" s="14">
        <f t="shared" si="2"/>
        <v>0</v>
      </c>
    </row>
    <row r="173" spans="2:7" ht="14.25">
      <c r="B173" s="12"/>
      <c r="C173" s="12"/>
      <c r="D173" s="13" t="s">
        <v>169</v>
      </c>
      <c r="E173" s="14"/>
      <c r="F173" s="14"/>
      <c r="G173" s="14">
        <f t="shared" si="2"/>
        <v>0</v>
      </c>
    </row>
    <row r="174" spans="2:7" ht="14.25">
      <c r="B174" s="12"/>
      <c r="C174" s="12"/>
      <c r="D174" s="13" t="s">
        <v>170</v>
      </c>
      <c r="E174" s="14"/>
      <c r="F174" s="14"/>
      <c r="G174" s="14">
        <f t="shared" si="2"/>
        <v>0</v>
      </c>
    </row>
    <row r="175" spans="2:7" ht="14.25">
      <c r="B175" s="12"/>
      <c r="C175" s="12"/>
      <c r="D175" s="13" t="s">
        <v>171</v>
      </c>
      <c r="E175" s="14"/>
      <c r="F175" s="14"/>
      <c r="G175" s="14">
        <f t="shared" si="2"/>
        <v>0</v>
      </c>
    </row>
    <row r="176" spans="2:7" ht="14.25">
      <c r="B176" s="12"/>
      <c r="C176" s="12"/>
      <c r="D176" s="13" t="s">
        <v>172</v>
      </c>
      <c r="E176" s="14"/>
      <c r="F176" s="14"/>
      <c r="G176" s="14">
        <f t="shared" si="2"/>
        <v>0</v>
      </c>
    </row>
    <row r="177" spans="2:7" ht="14.25">
      <c r="B177" s="12"/>
      <c r="C177" s="12"/>
      <c r="D177" s="13" t="s">
        <v>173</v>
      </c>
      <c r="E177" s="14">
        <f>+E178+E179+E180</f>
        <v>0</v>
      </c>
      <c r="F177" s="14">
        <f>+F178+F179+F180</f>
        <v>0</v>
      </c>
      <c r="G177" s="14">
        <f t="shared" si="2"/>
        <v>0</v>
      </c>
    </row>
    <row r="178" spans="2:7" ht="14.25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25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25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25">
      <c r="B181" s="12"/>
      <c r="C181" s="15"/>
      <c r="D181" s="16" t="s">
        <v>177</v>
      </c>
      <c r="E181" s="17">
        <f>+E172+E173+E174+E175+E176+E177</f>
        <v>0</v>
      </c>
      <c r="F181" s="17">
        <f>+F172+F173+F174+F175+F176+F177</f>
        <v>0</v>
      </c>
      <c r="G181" s="17">
        <f t="shared" si="2"/>
        <v>0</v>
      </c>
    </row>
    <row r="182" spans="2:7" ht="14.25">
      <c r="B182" s="15"/>
      <c r="C182" s="18" t="s">
        <v>178</v>
      </c>
      <c r="D182" s="21"/>
      <c r="E182" s="22">
        <f xml:space="preserve"> +E171 - E181</f>
        <v>461295</v>
      </c>
      <c r="F182" s="22">
        <f xml:space="preserve"> +F171 - F181</f>
        <v>132975</v>
      </c>
      <c r="G182" s="22">
        <f t="shared" si="2"/>
        <v>328320</v>
      </c>
    </row>
    <row r="183" spans="2:7" ht="14.25">
      <c r="B183" s="18" t="s">
        <v>179</v>
      </c>
      <c r="C183" s="23"/>
      <c r="D183" s="19"/>
      <c r="E183" s="20">
        <f xml:space="preserve"> +E159 +E182</f>
        <v>474670</v>
      </c>
      <c r="F183" s="20">
        <f xml:space="preserve"> +F159 +F182</f>
        <v>-3653287</v>
      </c>
      <c r="G183" s="20">
        <f t="shared" si="2"/>
        <v>4127957</v>
      </c>
    </row>
    <row r="184" spans="2:7" ht="14.25">
      <c r="B184" s="9" t="s">
        <v>180</v>
      </c>
      <c r="C184" s="9" t="s">
        <v>9</v>
      </c>
      <c r="D184" s="13" t="s">
        <v>181</v>
      </c>
      <c r="E184" s="14">
        <f>+E185+E186</f>
        <v>0</v>
      </c>
      <c r="F184" s="14">
        <f>+F185+F186</f>
        <v>0</v>
      </c>
      <c r="G184" s="14">
        <f t="shared" si="2"/>
        <v>0</v>
      </c>
    </row>
    <row r="185" spans="2:7" ht="14.25">
      <c r="B185" s="12"/>
      <c r="C185" s="12"/>
      <c r="D185" s="13" t="s">
        <v>182</v>
      </c>
      <c r="E185" s="14"/>
      <c r="F185" s="14"/>
      <c r="G185" s="14">
        <f t="shared" si="2"/>
        <v>0</v>
      </c>
    </row>
    <row r="186" spans="2:7" ht="14.25">
      <c r="B186" s="12"/>
      <c r="C186" s="12"/>
      <c r="D186" s="13" t="s">
        <v>183</v>
      </c>
      <c r="E186" s="14"/>
      <c r="F186" s="14"/>
      <c r="G186" s="14">
        <f t="shared" si="2"/>
        <v>0</v>
      </c>
    </row>
    <row r="187" spans="2:7" ht="14.25">
      <c r="B187" s="12"/>
      <c r="C187" s="12"/>
      <c r="D187" s="13" t="s">
        <v>184</v>
      </c>
      <c r="E187" s="14">
        <f>+E188+E189</f>
        <v>0</v>
      </c>
      <c r="F187" s="14">
        <f>+F188+F189</f>
        <v>0</v>
      </c>
      <c r="G187" s="14">
        <f t="shared" si="2"/>
        <v>0</v>
      </c>
    </row>
    <row r="188" spans="2:7" ht="14.25">
      <c r="B188" s="12"/>
      <c r="C188" s="12"/>
      <c r="D188" s="13" t="s">
        <v>185</v>
      </c>
      <c r="E188" s="14"/>
      <c r="F188" s="14"/>
      <c r="G188" s="14">
        <f t="shared" si="2"/>
        <v>0</v>
      </c>
    </row>
    <row r="189" spans="2:7" ht="14.25">
      <c r="B189" s="12"/>
      <c r="C189" s="12"/>
      <c r="D189" s="13" t="s">
        <v>186</v>
      </c>
      <c r="E189" s="14"/>
      <c r="F189" s="14"/>
      <c r="G189" s="14">
        <f t="shared" si="2"/>
        <v>0</v>
      </c>
    </row>
    <row r="190" spans="2:7" ht="14.25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25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25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25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25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25">
      <c r="B195" s="12"/>
      <c r="C195" s="12"/>
      <c r="D195" s="13" t="s">
        <v>192</v>
      </c>
      <c r="E195" s="14"/>
      <c r="F195" s="14"/>
      <c r="G195" s="14">
        <f t="shared" si="2"/>
        <v>0</v>
      </c>
    </row>
    <row r="196" spans="2:7" ht="14.25">
      <c r="B196" s="12"/>
      <c r="C196" s="12"/>
      <c r="D196" s="13" t="s">
        <v>193</v>
      </c>
      <c r="E196" s="14">
        <v>4000000</v>
      </c>
      <c r="F196" s="14">
        <v>2104000</v>
      </c>
      <c r="G196" s="14">
        <f t="shared" si="2"/>
        <v>1896000</v>
      </c>
    </row>
    <row r="197" spans="2:7" ht="14.25">
      <c r="B197" s="12"/>
      <c r="C197" s="12"/>
      <c r="D197" s="13" t="s">
        <v>194</v>
      </c>
      <c r="E197" s="14">
        <v>4174000</v>
      </c>
      <c r="F197" s="14">
        <v>1600000</v>
      </c>
      <c r="G197" s="14">
        <f t="shared" si="2"/>
        <v>2574000</v>
      </c>
    </row>
    <row r="198" spans="2:7" ht="14.25">
      <c r="B198" s="12"/>
      <c r="C198" s="12"/>
      <c r="D198" s="13" t="s">
        <v>195</v>
      </c>
      <c r="E198" s="14"/>
      <c r="F198" s="14"/>
      <c r="G198" s="14">
        <f t="shared" si="2"/>
        <v>0</v>
      </c>
    </row>
    <row r="199" spans="2:7" ht="14.25">
      <c r="B199" s="12"/>
      <c r="C199" s="12"/>
      <c r="D199" s="13" t="s">
        <v>196</v>
      </c>
      <c r="E199" s="14">
        <v>5005440</v>
      </c>
      <c r="F199" s="14"/>
      <c r="G199" s="14">
        <f t="shared" ref="G199:G231" si="3">E199-F199</f>
        <v>5005440</v>
      </c>
    </row>
    <row r="200" spans="2:7" ht="14.25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25">
      <c r="B201" s="12"/>
      <c r="C201" s="12"/>
      <c r="D201" s="13" t="s">
        <v>198</v>
      </c>
      <c r="E201" s="14">
        <f>+E202</f>
        <v>0</v>
      </c>
      <c r="F201" s="14">
        <f>+F202</f>
        <v>0</v>
      </c>
      <c r="G201" s="14">
        <f t="shared" si="3"/>
        <v>0</v>
      </c>
    </row>
    <row r="202" spans="2:7" ht="14.25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25">
      <c r="B203" s="12"/>
      <c r="C203" s="15"/>
      <c r="D203" s="16" t="s">
        <v>200</v>
      </c>
      <c r="E203" s="17">
        <f>+E184+E187+E190+E191+E192+E195+E196+E197+E198+E199+E200+E201</f>
        <v>13179440</v>
      </c>
      <c r="F203" s="17">
        <f>+F184+F187+F190+F191+F192+F195+F196+F197+F198+F199+F200+F201</f>
        <v>3704000</v>
      </c>
      <c r="G203" s="17">
        <f t="shared" si="3"/>
        <v>9475440</v>
      </c>
    </row>
    <row r="204" spans="2:7" ht="14.25">
      <c r="B204" s="12"/>
      <c r="C204" s="9" t="s">
        <v>76</v>
      </c>
      <c r="D204" s="13" t="s">
        <v>201</v>
      </c>
      <c r="E204" s="14"/>
      <c r="F204" s="14"/>
      <c r="G204" s="14">
        <f t="shared" si="3"/>
        <v>0</v>
      </c>
    </row>
    <row r="205" spans="2:7" ht="14.25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25">
      <c r="B206" s="12"/>
      <c r="C206" s="12"/>
      <c r="D206" s="13" t="s">
        <v>203</v>
      </c>
      <c r="E206" s="14">
        <f>+E207+E208+E209+E210</f>
        <v>1</v>
      </c>
      <c r="F206" s="14">
        <f>+F207+F208+F209+F210</f>
        <v>0</v>
      </c>
      <c r="G206" s="14">
        <f t="shared" si="3"/>
        <v>1</v>
      </c>
    </row>
    <row r="207" spans="2:7" ht="14.25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25">
      <c r="B208" s="12"/>
      <c r="C208" s="12"/>
      <c r="D208" s="13" t="s">
        <v>205</v>
      </c>
      <c r="E208" s="14">
        <v>1</v>
      </c>
      <c r="F208" s="14"/>
      <c r="G208" s="14">
        <f t="shared" si="3"/>
        <v>1</v>
      </c>
    </row>
    <row r="209" spans="2:7" ht="14.25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25">
      <c r="B210" s="12"/>
      <c r="C210" s="12"/>
      <c r="D210" s="13" t="s">
        <v>207</v>
      </c>
      <c r="E210" s="14"/>
      <c r="F210" s="14"/>
      <c r="G210" s="14">
        <f t="shared" si="3"/>
        <v>0</v>
      </c>
    </row>
    <row r="211" spans="2:7" ht="14.25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25">
      <c r="B212" s="12"/>
      <c r="C212" s="12"/>
      <c r="D212" s="13" t="s">
        <v>209</v>
      </c>
      <c r="E212" s="14"/>
      <c r="F212" s="14"/>
      <c r="G212" s="14">
        <f t="shared" si="3"/>
        <v>0</v>
      </c>
    </row>
    <row r="213" spans="2:7" ht="14.25">
      <c r="B213" s="12"/>
      <c r="C213" s="12"/>
      <c r="D213" s="13" t="s">
        <v>210</v>
      </c>
      <c r="E213" s="14"/>
      <c r="F213" s="14"/>
      <c r="G213" s="14">
        <f t="shared" si="3"/>
        <v>0</v>
      </c>
    </row>
    <row r="214" spans="2:7" ht="14.25">
      <c r="B214" s="12"/>
      <c r="C214" s="12"/>
      <c r="D214" s="13" t="s">
        <v>211</v>
      </c>
      <c r="E214" s="14"/>
      <c r="F214" s="14"/>
      <c r="G214" s="14">
        <f t="shared" si="3"/>
        <v>0</v>
      </c>
    </row>
    <row r="215" spans="2:7" ht="14.25">
      <c r="B215" s="12"/>
      <c r="C215" s="12"/>
      <c r="D215" s="13" t="s">
        <v>212</v>
      </c>
      <c r="E215" s="14">
        <v>4000000</v>
      </c>
      <c r="F215" s="14">
        <v>2104000</v>
      </c>
      <c r="G215" s="14">
        <f t="shared" si="3"/>
        <v>1896000</v>
      </c>
    </row>
    <row r="216" spans="2:7" ht="14.25">
      <c r="B216" s="12"/>
      <c r="C216" s="12"/>
      <c r="D216" s="13" t="s">
        <v>213</v>
      </c>
      <c r="E216" s="14">
        <v>4174000</v>
      </c>
      <c r="F216" s="14">
        <v>1600000</v>
      </c>
      <c r="G216" s="14">
        <f t="shared" si="3"/>
        <v>2574000</v>
      </c>
    </row>
    <row r="217" spans="2:7" ht="14.25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25">
      <c r="B218" s="12"/>
      <c r="C218" s="12"/>
      <c r="D218" s="13" t="s">
        <v>215</v>
      </c>
      <c r="E218" s="14">
        <v>5005440</v>
      </c>
      <c r="F218" s="14"/>
      <c r="G218" s="14">
        <f t="shared" si="3"/>
        <v>5005440</v>
      </c>
    </row>
    <row r="219" spans="2:7" ht="14.25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25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25">
      <c r="B221" s="12"/>
      <c r="C221" s="15"/>
      <c r="D221" s="16" t="s">
        <v>218</v>
      </c>
      <c r="E221" s="17">
        <f>+E204+E205+E206+E211+E212+E213+E214+E215+E216+E217+E218+E219+E220</f>
        <v>13179441</v>
      </c>
      <c r="F221" s="17">
        <f>+F204+F205+F206+F211+F212+F213+F214+F215+F216+F217+F218+F219+F220</f>
        <v>3704000</v>
      </c>
      <c r="G221" s="17">
        <f t="shared" si="3"/>
        <v>9475441</v>
      </c>
    </row>
    <row r="222" spans="2:7" ht="14.25">
      <c r="B222" s="15"/>
      <c r="C222" s="24" t="s">
        <v>219</v>
      </c>
      <c r="D222" s="25"/>
      <c r="E222" s="26">
        <f xml:space="preserve"> +E203 - E221</f>
        <v>-1</v>
      </c>
      <c r="F222" s="26">
        <f xml:space="preserve"> +F203 - F221</f>
        <v>0</v>
      </c>
      <c r="G222" s="26">
        <f t="shared" si="3"/>
        <v>-1</v>
      </c>
    </row>
    <row r="223" spans="2:7" ht="14.25">
      <c r="B223" s="18" t="s">
        <v>220</v>
      </c>
      <c r="C223" s="27"/>
      <c r="D223" s="28"/>
      <c r="E223" s="29">
        <f xml:space="preserve"> +E183 +E222</f>
        <v>474669</v>
      </c>
      <c r="F223" s="29">
        <f xml:space="preserve"> +F183 +F222</f>
        <v>-3653287</v>
      </c>
      <c r="G223" s="29">
        <f t="shared" si="3"/>
        <v>4127956</v>
      </c>
    </row>
    <row r="224" spans="2:7" ht="14.25">
      <c r="B224" s="30" t="s">
        <v>221</v>
      </c>
      <c r="C224" s="27" t="s">
        <v>222</v>
      </c>
      <c r="D224" s="28"/>
      <c r="E224" s="29">
        <v>54692018</v>
      </c>
      <c r="F224" s="29">
        <v>88345305</v>
      </c>
      <c r="G224" s="29">
        <f t="shared" si="3"/>
        <v>-33653287</v>
      </c>
    </row>
    <row r="225" spans="2:7" ht="14.25">
      <c r="B225" s="31"/>
      <c r="C225" s="27" t="s">
        <v>223</v>
      </c>
      <c r="D225" s="28"/>
      <c r="E225" s="29">
        <f xml:space="preserve"> +E223 +E224</f>
        <v>55166687</v>
      </c>
      <c r="F225" s="29">
        <f xml:space="preserve"> +F223 +F224</f>
        <v>84692018</v>
      </c>
      <c r="G225" s="29">
        <f t="shared" si="3"/>
        <v>-29525331</v>
      </c>
    </row>
    <row r="226" spans="2:7" ht="14.25">
      <c r="B226" s="31"/>
      <c r="C226" s="27" t="s">
        <v>224</v>
      </c>
      <c r="D226" s="28"/>
      <c r="E226" s="29"/>
      <c r="F226" s="29"/>
      <c r="G226" s="29">
        <f t="shared" si="3"/>
        <v>0</v>
      </c>
    </row>
    <row r="227" spans="2:7" ht="14.25">
      <c r="B227" s="31"/>
      <c r="C227" s="27" t="s">
        <v>225</v>
      </c>
      <c r="D227" s="28"/>
      <c r="E227" s="29"/>
      <c r="F227" s="29"/>
      <c r="G227" s="29">
        <f t="shared" si="3"/>
        <v>0</v>
      </c>
    </row>
    <row r="228" spans="2:7" ht="14.25">
      <c r="B228" s="31"/>
      <c r="C228" s="27" t="s">
        <v>226</v>
      </c>
      <c r="D228" s="28"/>
      <c r="E228" s="29"/>
      <c r="F228" s="29"/>
      <c r="G228" s="29">
        <f t="shared" si="3"/>
        <v>0</v>
      </c>
    </row>
    <row r="229" spans="2:7" ht="14.25">
      <c r="B229" s="31"/>
      <c r="C229" s="27" t="s">
        <v>227</v>
      </c>
      <c r="D229" s="28"/>
      <c r="E229" s="29">
        <f>+E230</f>
        <v>2000000</v>
      </c>
      <c r="F229" s="29">
        <f>+F230</f>
        <v>30000000</v>
      </c>
      <c r="G229" s="29">
        <f t="shared" si="3"/>
        <v>-28000000</v>
      </c>
    </row>
    <row r="230" spans="2:7" ht="14.25">
      <c r="B230" s="31"/>
      <c r="C230" s="32" t="s">
        <v>228</v>
      </c>
      <c r="D230" s="25"/>
      <c r="E230" s="26">
        <v>2000000</v>
      </c>
      <c r="F230" s="26">
        <v>30000000</v>
      </c>
      <c r="G230" s="26">
        <f t="shared" si="3"/>
        <v>-28000000</v>
      </c>
    </row>
    <row r="231" spans="2:7" ht="14.25">
      <c r="B231" s="33"/>
      <c r="C231" s="27" t="s">
        <v>229</v>
      </c>
      <c r="D231" s="28"/>
      <c r="E231" s="29">
        <f xml:space="preserve"> +E225 +E226 +E227 +E228 - E229</f>
        <v>53166687</v>
      </c>
      <c r="F231" s="29">
        <f xml:space="preserve"> +F225 +F226 +F227 +F228 - F229</f>
        <v>54692018</v>
      </c>
      <c r="G231" s="29">
        <f t="shared" si="3"/>
        <v>-1525331</v>
      </c>
    </row>
  </sheetData>
  <mergeCells count="13">
    <mergeCell ref="B224:B231"/>
    <mergeCell ref="B160:B182"/>
    <mergeCell ref="C160:C171"/>
    <mergeCell ref="C172:C181"/>
    <mergeCell ref="B184:B222"/>
    <mergeCell ref="C184:C203"/>
    <mergeCell ref="C204:C221"/>
    <mergeCell ref="B2:G2"/>
    <mergeCell ref="B3:G3"/>
    <mergeCell ref="B5:D5"/>
    <mergeCell ref="B6:B159"/>
    <mergeCell ref="C6:C77"/>
    <mergeCell ref="C78:C158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砥部町社会福祉協議会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2017-08-03T07:14:49Z</dcterms:created>
  <dcterms:modified xsi:type="dcterms:W3CDTF">2017-08-03T07:14:50Z</dcterms:modified>
</cp:coreProperties>
</file>