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075" windowHeight="7830"/>
  </bookViews>
  <sheets>
    <sheet name="砥部町社会福祉協議会" sheetId="1" r:id="rId1"/>
  </sheets>
  <calcPr calcId="145621" calcMode="manual"/>
</workbook>
</file>

<file path=xl/calcChain.xml><?xml version="1.0" encoding="utf-8"?>
<calcChain xmlns="http://schemas.openxmlformats.org/spreadsheetml/2006/main">
  <c r="G236" i="1" l="1"/>
  <c r="G233" i="1"/>
  <c r="E231" i="1"/>
  <c r="G230" i="1"/>
  <c r="G229" i="1"/>
  <c r="F228" i="1"/>
  <c r="E228" i="1"/>
  <c r="G228" i="1" s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F214" i="1"/>
  <c r="F231" i="1" s="1"/>
  <c r="E214" i="1"/>
  <c r="G214" i="1" s="1"/>
  <c r="G213" i="1"/>
  <c r="G212" i="1"/>
  <c r="G211" i="1"/>
  <c r="G210" i="1"/>
  <c r="E209" i="1"/>
  <c r="E232" i="1" s="1"/>
  <c r="G208" i="1"/>
  <c r="G207" i="1"/>
  <c r="F206" i="1"/>
  <c r="E206" i="1"/>
  <c r="G206" i="1" s="1"/>
  <c r="G205" i="1"/>
  <c r="G204" i="1"/>
  <c r="G203" i="1"/>
  <c r="G202" i="1"/>
  <c r="G201" i="1"/>
  <c r="G200" i="1"/>
  <c r="G199" i="1"/>
  <c r="G198" i="1"/>
  <c r="G197" i="1"/>
  <c r="G196" i="1"/>
  <c r="G195" i="1"/>
  <c r="F194" i="1"/>
  <c r="F209" i="1" s="1"/>
  <c r="F232" i="1" s="1"/>
  <c r="E194" i="1"/>
  <c r="G194" i="1" s="1"/>
  <c r="G193" i="1"/>
  <c r="G192" i="1"/>
  <c r="G191" i="1"/>
  <c r="G190" i="1"/>
  <c r="G189" i="1"/>
  <c r="G186" i="1"/>
  <c r="G185" i="1"/>
  <c r="G184" i="1"/>
  <c r="G183" i="1"/>
  <c r="G182" i="1"/>
  <c r="G181" i="1"/>
  <c r="G180" i="1"/>
  <c r="F179" i="1"/>
  <c r="F187" i="1" s="1"/>
  <c r="E179" i="1"/>
  <c r="E187" i="1" s="1"/>
  <c r="G187" i="1" s="1"/>
  <c r="G178" i="1"/>
  <c r="G176" i="1"/>
  <c r="G175" i="1"/>
  <c r="G174" i="1"/>
  <c r="F173" i="1"/>
  <c r="E173" i="1"/>
  <c r="G173" i="1" s="1"/>
  <c r="G172" i="1"/>
  <c r="G171" i="1"/>
  <c r="G170" i="1"/>
  <c r="F169" i="1"/>
  <c r="E169" i="1"/>
  <c r="E177" i="1" s="1"/>
  <c r="G168" i="1"/>
  <c r="G167" i="1"/>
  <c r="F166" i="1"/>
  <c r="F177" i="1" s="1"/>
  <c r="F188" i="1" s="1"/>
  <c r="E166" i="1"/>
  <c r="G166" i="1" s="1"/>
  <c r="G163" i="1"/>
  <c r="G162" i="1"/>
  <c r="G161" i="1"/>
  <c r="F160" i="1"/>
  <c r="E160" i="1"/>
  <c r="G160" i="1" s="1"/>
  <c r="G159" i="1"/>
  <c r="F158" i="1"/>
  <c r="E158" i="1"/>
  <c r="G158" i="1" s="1"/>
  <c r="G157" i="1"/>
  <c r="G156" i="1"/>
  <c r="F155" i="1"/>
  <c r="E155" i="1"/>
  <c r="G155" i="1" s="1"/>
  <c r="G154" i="1"/>
  <c r="F153" i="1"/>
  <c r="E153" i="1"/>
  <c r="G153" i="1" s="1"/>
  <c r="G152" i="1"/>
  <c r="G151" i="1"/>
  <c r="F150" i="1"/>
  <c r="F149" i="1" s="1"/>
  <c r="E150" i="1"/>
  <c r="G150" i="1" s="1"/>
  <c r="E149" i="1"/>
  <c r="G149" i="1" s="1"/>
  <c r="G148" i="1"/>
  <c r="F147" i="1"/>
  <c r="E147" i="1"/>
  <c r="E146" i="1" s="1"/>
  <c r="G146" i="1" s="1"/>
  <c r="F146" i="1"/>
  <c r="G145" i="1"/>
  <c r="F144" i="1"/>
  <c r="E144" i="1"/>
  <c r="G144" i="1" s="1"/>
  <c r="G143" i="1"/>
  <c r="G142" i="1"/>
  <c r="G141" i="1"/>
  <c r="G140" i="1"/>
  <c r="G139" i="1"/>
  <c r="G138" i="1"/>
  <c r="G137" i="1"/>
  <c r="G136" i="1"/>
  <c r="F135" i="1"/>
  <c r="E135" i="1"/>
  <c r="E134" i="1" s="1"/>
  <c r="G134" i="1" s="1"/>
  <c r="F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F112" i="1"/>
  <c r="E112" i="1"/>
  <c r="G112" i="1" s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F89" i="1"/>
  <c r="E89" i="1"/>
  <c r="G89" i="1" s="1"/>
  <c r="G88" i="1"/>
  <c r="G87" i="1"/>
  <c r="G86" i="1"/>
  <c r="G85" i="1"/>
  <c r="G84" i="1"/>
  <c r="G83" i="1"/>
  <c r="F82" i="1"/>
  <c r="F164" i="1" s="1"/>
  <c r="E82" i="1"/>
  <c r="E164" i="1" s="1"/>
  <c r="G164" i="1" s="1"/>
  <c r="G80" i="1"/>
  <c r="G79" i="1"/>
  <c r="F78" i="1"/>
  <c r="E78" i="1"/>
  <c r="G78" i="1" s="1"/>
  <c r="G77" i="1"/>
  <c r="F76" i="1"/>
  <c r="E76" i="1"/>
  <c r="G76" i="1" s="1"/>
  <c r="G75" i="1"/>
  <c r="G74" i="1"/>
  <c r="G73" i="1"/>
  <c r="G72" i="1"/>
  <c r="G71" i="1"/>
  <c r="F70" i="1"/>
  <c r="E70" i="1"/>
  <c r="G70" i="1" s="1"/>
  <c r="G69" i="1"/>
  <c r="G68" i="1"/>
  <c r="G67" i="1"/>
  <c r="F66" i="1"/>
  <c r="F65" i="1" s="1"/>
  <c r="E66" i="1"/>
  <c r="G66" i="1" s="1"/>
  <c r="E65" i="1"/>
  <c r="G65" i="1" s="1"/>
  <c r="G64" i="1"/>
  <c r="G63" i="1"/>
  <c r="G62" i="1"/>
  <c r="G61" i="1"/>
  <c r="G60" i="1"/>
  <c r="F59" i="1"/>
  <c r="E59" i="1"/>
  <c r="G59" i="1" s="1"/>
  <c r="G58" i="1"/>
  <c r="G57" i="1"/>
  <c r="F56" i="1"/>
  <c r="E56" i="1"/>
  <c r="G56" i="1" s="1"/>
  <c r="G55" i="1"/>
  <c r="G54" i="1"/>
  <c r="G53" i="1"/>
  <c r="G52" i="1"/>
  <c r="G51" i="1"/>
  <c r="G50" i="1"/>
  <c r="F49" i="1"/>
  <c r="E49" i="1"/>
  <c r="E48" i="1" s="1"/>
  <c r="G48" i="1" s="1"/>
  <c r="F48" i="1"/>
  <c r="G47" i="1"/>
  <c r="F46" i="1"/>
  <c r="E46" i="1"/>
  <c r="G46" i="1" s="1"/>
  <c r="G45" i="1"/>
  <c r="G44" i="1"/>
  <c r="G43" i="1"/>
  <c r="G42" i="1"/>
  <c r="F41" i="1"/>
  <c r="E41" i="1"/>
  <c r="G41" i="1" s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F27" i="1"/>
  <c r="E27" i="1"/>
  <c r="G27" i="1" s="1"/>
  <c r="G26" i="1"/>
  <c r="F25" i="1"/>
  <c r="E25" i="1"/>
  <c r="E24" i="1" s="1"/>
  <c r="G24" i="1" s="1"/>
  <c r="F24" i="1"/>
  <c r="G23" i="1"/>
  <c r="G22" i="1"/>
  <c r="F21" i="1"/>
  <c r="E21" i="1"/>
  <c r="E20" i="1" s="1"/>
  <c r="G20" i="1" s="1"/>
  <c r="F20" i="1"/>
  <c r="G19" i="1"/>
  <c r="G18" i="1"/>
  <c r="G17" i="1"/>
  <c r="G16" i="1"/>
  <c r="F15" i="1"/>
  <c r="E15" i="1"/>
  <c r="G15" i="1" s="1"/>
  <c r="G14" i="1"/>
  <c r="F13" i="1"/>
  <c r="E13" i="1"/>
  <c r="G13" i="1" s="1"/>
  <c r="G12" i="1"/>
  <c r="F11" i="1"/>
  <c r="E11" i="1"/>
  <c r="E10" i="1" s="1"/>
  <c r="F10" i="1"/>
  <c r="G9" i="1"/>
  <c r="F8" i="1"/>
  <c r="E8" i="1"/>
  <c r="G8" i="1" s="1"/>
  <c r="G7" i="1"/>
  <c r="F6" i="1"/>
  <c r="E6" i="1"/>
  <c r="G6" i="1" s="1"/>
  <c r="F81" i="1" l="1"/>
  <c r="F165" i="1" s="1"/>
  <c r="F235" i="1" s="1"/>
  <c r="F237" i="1" s="1"/>
  <c r="G10" i="1"/>
  <c r="E81" i="1"/>
  <c r="E188" i="1"/>
  <c r="G188" i="1" s="1"/>
  <c r="G177" i="1"/>
  <c r="G232" i="1"/>
  <c r="G231" i="1"/>
  <c r="G11" i="1"/>
  <c r="G21" i="1"/>
  <c r="G25" i="1"/>
  <c r="G49" i="1"/>
  <c r="G135" i="1"/>
  <c r="G147" i="1"/>
  <c r="G169" i="1"/>
  <c r="G179" i="1"/>
  <c r="G209" i="1"/>
  <c r="G82" i="1"/>
  <c r="E165" i="1" l="1"/>
  <c r="G81" i="1"/>
  <c r="E235" i="1" l="1"/>
  <c r="G165" i="1"/>
  <c r="E237" i="1" l="1"/>
  <c r="G237" i="1" s="1"/>
  <c r="G235" i="1"/>
</calcChain>
</file>

<file path=xl/sharedStrings.xml><?xml version="1.0" encoding="utf-8"?>
<sst xmlns="http://schemas.openxmlformats.org/spreadsheetml/2006/main" count="249" uniqueCount="234">
  <si>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</si>
  <si>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砥部町社会福祉協議会  資金収支計算書</t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</si>
  <si>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</si>
  <si>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</si>
  <si>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</si>
  <si>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</si>
  <si>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</si>
  <si>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</si>
  <si>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</si>
  <si>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</si>
  <si>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</si>
  <si>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会費収入</t>
  </si>
  <si>
    <t>　会費収入</t>
  </si>
  <si>
    <t>寄附金収入</t>
  </si>
  <si>
    <t>　経常経費寄附金収入</t>
  </si>
  <si>
    <t>経常経費補助金収入</t>
  </si>
  <si>
    <t>　市区町村補助金収入</t>
  </si>
  <si>
    <t>　　社会福祉協議会補助金収入</t>
  </si>
  <si>
    <t>　都道府県社協補助金収入</t>
  </si>
  <si>
    <t>　　ﾎﾞﾗﾝﾃｨｱ保険事務配分金収入</t>
  </si>
  <si>
    <t>　共同募金配分金収入</t>
  </si>
  <si>
    <t>　　一般募金配分金収入</t>
  </si>
  <si>
    <t>　　歳末たすけあい配分金収入</t>
  </si>
  <si>
    <t>　　災害等準備金収入</t>
  </si>
  <si>
    <t>　　その他の配分金収入</t>
  </si>
  <si>
    <t>助成金収入</t>
  </si>
  <si>
    <t>　都道府県社協助成金収入</t>
  </si>
  <si>
    <t>　　社協育成費助成金収入</t>
  </si>
  <si>
    <t>　　その他の助成金収入</t>
  </si>
  <si>
    <t>受託金収入</t>
  </si>
  <si>
    <t>　都道府県受託金収入</t>
  </si>
  <si>
    <t>　　生活困窮者自立支援事業受託金収入</t>
  </si>
  <si>
    <t>　市区町村受託金収入</t>
  </si>
  <si>
    <t>　　高齢者地域相談支援事業受託金収入</t>
  </si>
  <si>
    <t>　　家族介護用品支給事業受託金収入</t>
  </si>
  <si>
    <t>　　老人福祉ｾﾝﾀｰ管理受託金収入</t>
  </si>
  <si>
    <t>　　広田憩いの家管理受託金収入</t>
  </si>
  <si>
    <t>　　高齢者等支援事業受託金収入</t>
  </si>
  <si>
    <t>　　民生児童委員協議会運営事業受託金収入</t>
  </si>
  <si>
    <t>　　生活管理指導員派遣事業受託金収入</t>
  </si>
  <si>
    <t>　　介護予防普及啓発事業受託金収入</t>
  </si>
  <si>
    <t>　　居宅介護予防支援受託金収入</t>
  </si>
  <si>
    <t>　　障害者相談支援事業受託金収入</t>
  </si>
  <si>
    <t>　　障害支援区分認定調査受託金収入</t>
  </si>
  <si>
    <t>　　家族介護教室開催事業受託金収入</t>
  </si>
  <si>
    <t>　　その他の受託金収入</t>
  </si>
  <si>
    <t>　都道府県社協受託金収入</t>
  </si>
  <si>
    <t>　　福祉サービス利用援助事業受託金収入</t>
  </si>
  <si>
    <t>　　生活福祉資金貸付事務事業受託金収入</t>
  </si>
  <si>
    <t>　　臨時特例つなぎ資金事務事業受託金収入</t>
  </si>
  <si>
    <t>事業収入</t>
  </si>
  <si>
    <t>　福サ利用援助事業利用者利用料収入</t>
  </si>
  <si>
    <t>介護保険事業収入</t>
  </si>
  <si>
    <t>　居宅介護料収入</t>
  </si>
  <si>
    <t>　　介護報酬収入</t>
  </si>
  <si>
    <t>　　介護予防報酬収入</t>
  </si>
  <si>
    <t>　　介護負担金収入（公費）</t>
  </si>
  <si>
    <t>　　介護負担金収入（一般）</t>
  </si>
  <si>
    <t>　　介護予防負担金収入（公費）</t>
  </si>
  <si>
    <t>　　介護予防負担金収入（一般）</t>
  </si>
  <si>
    <t>　居宅介護支援介護料収入</t>
  </si>
  <si>
    <t>　　居宅介護支援介護料収入</t>
  </si>
  <si>
    <t>　　介護予防支援介護料収入</t>
  </si>
  <si>
    <t>　その他の事業収入</t>
  </si>
  <si>
    <t>　　補助金事業収入</t>
  </si>
  <si>
    <t>　　市町村特別事業収入</t>
  </si>
  <si>
    <t>　　受託事業収入</t>
  </si>
  <si>
    <t>　　その他の事業収入</t>
  </si>
  <si>
    <t>　（保険等査定減）</t>
  </si>
  <si>
    <t>障害福祉サービス等事業収入</t>
  </si>
  <si>
    <t>　自立支援給付費収入</t>
  </si>
  <si>
    <t>　　介護給付費収入</t>
  </si>
  <si>
    <t>　　計画相談支援給付費収入</t>
  </si>
  <si>
    <t>　利用者負担金収入</t>
  </si>
  <si>
    <t>受取利息配当金収入</t>
  </si>
  <si>
    <t>その他の収入</t>
  </si>
  <si>
    <t>　受入研修費収入</t>
  </si>
  <si>
    <t>　雑収入</t>
  </si>
  <si>
    <t>　　退職手当積立基金預け金差益</t>
  </si>
  <si>
    <t>　　雑収入</t>
  </si>
  <si>
    <t>事業活動収入計（１）</t>
  </si>
  <si>
    <t>支出</t>
  </si>
  <si>
    <t>人件費支出</t>
  </si>
  <si>
    <t>　役員報酬支出</t>
  </si>
  <si>
    <t>　職員給料支出</t>
  </si>
  <si>
    <t>　職員賞与支出</t>
  </si>
  <si>
    <t>　非常勤職員給与支出</t>
  </si>
  <si>
    <t>　退職給付支出</t>
  </si>
  <si>
    <t>　法定福利費支出</t>
  </si>
  <si>
    <t>事業費支出</t>
  </si>
  <si>
    <t>　給食費支出</t>
  </si>
  <si>
    <t>　介護用品費支出</t>
  </si>
  <si>
    <t>　医薬品費支出</t>
  </si>
  <si>
    <t>　診療・療養等材料費支出</t>
  </si>
  <si>
    <t>　保健衛生費支出</t>
  </si>
  <si>
    <t>　医療費支出</t>
  </si>
  <si>
    <t>　被服費支出</t>
  </si>
  <si>
    <t>　教養娯楽費支出</t>
  </si>
  <si>
    <t>　日用品費支出</t>
  </si>
  <si>
    <t>　保育材料費支出</t>
  </si>
  <si>
    <t>　本人支給金支出</t>
  </si>
  <si>
    <t>　水道光熱費支出</t>
  </si>
  <si>
    <t>　燃料費支出</t>
  </si>
  <si>
    <t>　消耗器具備品費支出</t>
  </si>
  <si>
    <t>　保険料支出</t>
  </si>
  <si>
    <t>　賃借料支出</t>
  </si>
  <si>
    <t>　教育指導費支出</t>
  </si>
  <si>
    <t>　就職支度費支出</t>
  </si>
  <si>
    <t>　葬祭費支出</t>
  </si>
  <si>
    <t>　車輌費支出</t>
  </si>
  <si>
    <t>　管理費返還支出</t>
  </si>
  <si>
    <t>　雑支出</t>
  </si>
  <si>
    <t>事務費支出</t>
  </si>
  <si>
    <t>　福利厚生費支出</t>
  </si>
  <si>
    <t>　職員被服費支出</t>
  </si>
  <si>
    <t>　諸謝金支出</t>
  </si>
  <si>
    <t>　旅費交通費支出</t>
  </si>
  <si>
    <t>　研修研究費支出</t>
  </si>
  <si>
    <t>　事務消耗品費支出</t>
  </si>
  <si>
    <t>　印刷製本費支出</t>
  </si>
  <si>
    <t>　修繕費支出</t>
  </si>
  <si>
    <t>　通信運搬費支出</t>
  </si>
  <si>
    <t>　会議費支出</t>
  </si>
  <si>
    <t>　広報費支出</t>
  </si>
  <si>
    <t>　業務委託費支出</t>
  </si>
  <si>
    <t>　手数料支出</t>
  </si>
  <si>
    <t>　租税公課支出</t>
  </si>
  <si>
    <t>　保守料支出</t>
  </si>
  <si>
    <t>　渉外費支出</t>
  </si>
  <si>
    <t>　諸会費支出</t>
  </si>
  <si>
    <t>共同募金配分金事業費</t>
  </si>
  <si>
    <t>　一般募金配分金事業費</t>
  </si>
  <si>
    <t>　　老人福祉活動費</t>
  </si>
  <si>
    <t>　　障害児・者福祉活動費</t>
  </si>
  <si>
    <t>　　児童・青少年福祉活動費</t>
  </si>
  <si>
    <t>　　福祉育成・援助活動費</t>
  </si>
  <si>
    <t>　　ボランティア活動育成事業費</t>
  </si>
  <si>
    <t>　　災害ボランティア支援事業費</t>
  </si>
  <si>
    <t>　災害等準備金配分事業費</t>
  </si>
  <si>
    <t>　返還金支出</t>
  </si>
  <si>
    <t>分担金支出</t>
  </si>
  <si>
    <t>　分担金支出</t>
  </si>
  <si>
    <t>助成金支出</t>
  </si>
  <si>
    <t>　助成金支出</t>
  </si>
  <si>
    <t>　　その他の助成金支出</t>
  </si>
  <si>
    <t>負担金支出</t>
  </si>
  <si>
    <t>　負担金支出</t>
  </si>
  <si>
    <t>　　民生委員互助共励事業会費支出</t>
  </si>
  <si>
    <t>支払利息支出</t>
  </si>
  <si>
    <t>その他の支出</t>
  </si>
  <si>
    <t>　利用者等外給食費支出</t>
  </si>
  <si>
    <t>　　退職手当積立基金預け金差損</t>
  </si>
  <si>
    <t>　　雑支出</t>
  </si>
  <si>
    <t>流動資産評価損等による資金減少額</t>
  </si>
  <si>
    <t>　有価証券売却損</t>
  </si>
  <si>
    <t>　資産評価損</t>
  </si>
  <si>
    <t>　　有価証券評価損</t>
  </si>
  <si>
    <t>　為替差損</t>
  </si>
  <si>
    <t>　徴収不能額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</si>
  <si>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</si>
  <si>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</si>
  <si>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</si>
  <si>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</si>
  <si>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　施設整備等補助金収入</t>
  </si>
  <si>
    <t>　設備資金借入金元金償還補助金収入</t>
  </si>
  <si>
    <t>施設整備等寄附金収入</t>
  </si>
  <si>
    <t>　施設整備等寄附金収入</t>
  </si>
  <si>
    <t>　設備資金借入金元金償還寄附金収入</t>
  </si>
  <si>
    <t>設備資金借入金収入</t>
  </si>
  <si>
    <t>固定資産売却収入</t>
  </si>
  <si>
    <t>　車輌運搬具売却収入</t>
  </si>
  <si>
    <t>　器具及び備品売却収入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</si>
  <si>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</si>
  <si>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</si>
  <si>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</si>
  <si>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</si>
  <si>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　土地取得支出</t>
  </si>
  <si>
    <t>　建物取得支出</t>
  </si>
  <si>
    <t>　車輌運搬具取得支出</t>
  </si>
  <si>
    <t>　器具及び備品取得支出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</si>
  <si>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</si>
  <si>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</si>
  <si>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</si>
  <si>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</si>
  <si>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</si>
  <si>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</si>
  <si>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</si>
  <si>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</si>
  <si>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長期貸付金回収収入</t>
  </si>
  <si>
    <t>投資有価証券売却収入</t>
  </si>
  <si>
    <t>基金積立資産取崩収入</t>
  </si>
  <si>
    <t>積立資産取崩収入</t>
  </si>
  <si>
    <t>　退職給付引当資産取崩収入</t>
  </si>
  <si>
    <t>　長期預り金積立資産取崩収入</t>
  </si>
  <si>
    <t>生活福祉資金会計長期借入金収入</t>
  </si>
  <si>
    <t>事業区分間長期借入金収入</t>
  </si>
  <si>
    <t>拠点区分間長期借入金収入</t>
  </si>
  <si>
    <t>生活福祉資金会計長期貸付金回収収入</t>
  </si>
  <si>
    <t>事業区分間長期貸付金回収収入</t>
  </si>
  <si>
    <t>拠点区分間長期貸付金回収収入</t>
  </si>
  <si>
    <t>生活福祉資金会計繰入金収入</t>
  </si>
  <si>
    <t>事業区分間繰入金収入</t>
  </si>
  <si>
    <t>拠点区分間繰入金収入</t>
  </si>
  <si>
    <t>その他の活動による収入</t>
  </si>
  <si>
    <t>　差入保証金返還収入</t>
  </si>
  <si>
    <t>　退職手当積立基金預け金取崩収入</t>
  </si>
  <si>
    <t>その他の活動収入計（７）</t>
  </si>
  <si>
    <t>長期運営資金借入金元金償還支出</t>
  </si>
  <si>
    <t>長期貸付金支出</t>
  </si>
  <si>
    <t>投資有価証券取得支出</t>
  </si>
  <si>
    <t>基金積立資産支出</t>
  </si>
  <si>
    <t>積立資産支出</t>
  </si>
  <si>
    <t>　退職給付引当資産支出</t>
  </si>
  <si>
    <t>　災害対策積立資産取得支出</t>
  </si>
  <si>
    <t>　長期預り金積立資産支出</t>
  </si>
  <si>
    <t>　施設整備等積立資産支出</t>
  </si>
  <si>
    <t>生活福祉資金会計長期借入金返済支出</t>
  </si>
  <si>
    <t>事業区分間長期貸付金支出</t>
  </si>
  <si>
    <t>拠点区分間長期貸付金支出</t>
  </si>
  <si>
    <t>生活福祉資金会計長期貸付金支出</t>
  </si>
  <si>
    <t>事業区分間長期借入金返済支出</t>
  </si>
  <si>
    <t>拠点区分間長期借入金返済支出</t>
  </si>
  <si>
    <t>生活福祉資金会計繰入金支出</t>
  </si>
  <si>
    <t>事業区分間繰入金支出</t>
  </si>
  <si>
    <t>拠点区分間繰入金支出</t>
  </si>
  <si>
    <t>その他の活動による支出</t>
  </si>
  <si>
    <t>　差入保証金返還支出</t>
  </si>
  <si>
    <t>　退職手当積立基金預け金支出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</si>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</sst>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vertical="center" textRotation="255"/>
    </xf>
    <xf numFmtId="0" fontId="7" fillId="0" borderId="2" xfId="2" applyFont="1" applyFill="1" applyBorder="1" applyAlignment="1">
      <alignment vertical="center" shrinkToFit="1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0" fontId="7" fillId="0" borderId="3" xfId="2" applyFont="1" applyFill="1" applyBorder="1" applyAlignment="1">
      <alignment vertical="center" textRotation="255"/>
    </xf>
    <xf numFmtId="0" fontId="7" fillId="0" borderId="3" xfId="2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0" fontId="7" fillId="0" borderId="4" xfId="2" applyFont="1" applyFill="1" applyBorder="1" applyAlignment="1">
      <alignment vertical="center" textRotation="255"/>
    </xf>
    <xf numFmtId="0" fontId="7" fillId="0" borderId="1" xfId="2" applyFont="1" applyFill="1" applyBorder="1" applyAlignment="1">
      <alignment vertical="center" shrinkToFit="1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vertical="center"/>
    </xf>
    <xf numFmtId="0" fontId="7" fillId="0" borderId="3" xfId="2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 shrinkToFit="1"/>
    </xf>
    <xf numFmtId="176" fontId="9" fillId="0" borderId="10" xfId="2" applyNumberFormat="1" applyFont="1" applyFill="1" applyBorder="1" applyAlignment="1" applyProtection="1">
      <alignment vertical="center" shrinkToFit="1"/>
      <protection locked="0"/>
    </xf>
    <xf numFmtId="0" fontId="7" fillId="0" borderId="11" xfId="2" applyFont="1" applyFill="1" applyBorder="1" applyAlignment="1">
      <alignment vertical="center" textRotation="255"/>
    </xf>
    <xf numFmtId="0" fontId="7" fillId="0" borderId="12" xfId="2" applyFont="1" applyFill="1" applyBorder="1" applyAlignment="1">
      <alignment vertical="center"/>
    </xf>
    <xf numFmtId="0" fontId="7" fillId="0" borderId="13" xfId="2" applyFont="1" applyFill="1" applyBorder="1" applyAlignment="1">
      <alignment vertical="center" shrinkToFit="1"/>
    </xf>
    <xf numFmtId="176" fontId="9" fillId="0" borderId="4" xfId="2" applyNumberFormat="1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7"/>
  <sheetViews>
    <sheetView showGridLines="0" tabSelected="1" workbookViewId="0"/>
  </sheetViews>
  <sheetFormatPr defaultRowHeight="13.5"/>
  <cols>
    <col min="1" max="3" width="2.875" customWidth="1"/>
    <col min="4" max="4" width="53" customWidth="1"/>
    <col min="5" max="8" width="20.75" customWidth="1"/>
  </cols>
  <sheetData>
    <row r="1" spans="2:8" ht="21">
      <c r="B1" s="1"/>
      <c r="C1" s="1"/>
      <c r="D1" s="1"/>
      <c r="E1" s="2"/>
      <c r="F1" s="2"/>
      <c r="G1" s="3"/>
      <c r="H1" s="3" t="s">
        <v>0</v>
      </c>
    </row>
    <row r="2" spans="2:8" ht="21">
      <c r="B2" s="4" t="s">
        <v>1</v>
      </c>
      <c r="C2" s="4"/>
      <c r="D2" s="4"/>
      <c r="E2" s="4"/>
      <c r="F2" s="4"/>
      <c r="G2" s="4"/>
      <c r="H2" s="4"/>
    </row>
    <row r="3" spans="2:8" ht="21">
      <c r="B3" s="5" t="s">
        <v>2</v>
      </c>
      <c r="C3" s="5"/>
      <c r="D3" s="5"/>
      <c r="E3" s="5"/>
      <c r="F3" s="5"/>
      <c r="G3" s="5"/>
      <c r="H3" s="5"/>
    </row>
    <row r="4" spans="2:8" ht="15.75">
      <c r="B4" s="6"/>
      <c r="C4" s="6"/>
      <c r="D4" s="6"/>
      <c r="E4" s="6"/>
      <c r="F4" s="2"/>
      <c r="G4" s="2"/>
      <c r="H4" s="6" t="s">
        <v>3</v>
      </c>
    </row>
    <row r="5" spans="2:8" ht="14.25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  <c r="H5" s="8" t="s">
        <v>8</v>
      </c>
    </row>
    <row r="6" spans="2:8" ht="14.25">
      <c r="B6" s="9" t="s">
        <v>9</v>
      </c>
      <c r="C6" s="9" t="s">
        <v>10</v>
      </c>
      <c r="D6" s="10" t="s">
        <v>11</v>
      </c>
      <c r="E6" s="11">
        <f>+E7</f>
        <v>1680000</v>
      </c>
      <c r="F6" s="11">
        <f>+F7</f>
        <v>1680250</v>
      </c>
      <c r="G6" s="11">
        <f>E6-F6</f>
        <v>-250</v>
      </c>
      <c r="H6" s="11"/>
    </row>
    <row r="7" spans="2:8" ht="14.25">
      <c r="B7" s="12"/>
      <c r="C7" s="12"/>
      <c r="D7" s="13" t="s">
        <v>12</v>
      </c>
      <c r="E7" s="14">
        <v>1680000</v>
      </c>
      <c r="F7" s="14">
        <v>1680250</v>
      </c>
      <c r="G7" s="14">
        <f t="shared" ref="G7:G70" si="0">E7-F7</f>
        <v>-250</v>
      </c>
      <c r="H7" s="14"/>
    </row>
    <row r="8" spans="2:8" ht="14.25">
      <c r="B8" s="12"/>
      <c r="C8" s="12"/>
      <c r="D8" s="13" t="s">
        <v>13</v>
      </c>
      <c r="E8" s="14">
        <f>+E9</f>
        <v>465000</v>
      </c>
      <c r="F8" s="14">
        <f>+F9</f>
        <v>487799</v>
      </c>
      <c r="G8" s="14">
        <f t="shared" si="0"/>
        <v>-22799</v>
      </c>
      <c r="H8" s="14"/>
    </row>
    <row r="9" spans="2:8" ht="14.25">
      <c r="B9" s="12"/>
      <c r="C9" s="12"/>
      <c r="D9" s="13" t="s">
        <v>14</v>
      </c>
      <c r="E9" s="14">
        <v>465000</v>
      </c>
      <c r="F9" s="14">
        <v>487799</v>
      </c>
      <c r="G9" s="14">
        <f t="shared" si="0"/>
        <v>-22799</v>
      </c>
      <c r="H9" s="14"/>
    </row>
    <row r="10" spans="2:8" ht="14.25">
      <c r="B10" s="12"/>
      <c r="C10" s="12"/>
      <c r="D10" s="13" t="s">
        <v>15</v>
      </c>
      <c r="E10" s="14">
        <f>+E11+E13+E15</f>
        <v>26328000</v>
      </c>
      <c r="F10" s="14">
        <f>+F11+F13+F15</f>
        <v>26328447</v>
      </c>
      <c r="G10" s="14">
        <f t="shared" si="0"/>
        <v>-447</v>
      </c>
      <c r="H10" s="14"/>
    </row>
    <row r="11" spans="2:8" ht="14.25">
      <c r="B11" s="12"/>
      <c r="C11" s="12"/>
      <c r="D11" s="13" t="s">
        <v>16</v>
      </c>
      <c r="E11" s="14">
        <f>+E12</f>
        <v>23558000</v>
      </c>
      <c r="F11" s="14">
        <f>+F12</f>
        <v>23558000</v>
      </c>
      <c r="G11" s="14">
        <f t="shared" si="0"/>
        <v>0</v>
      </c>
      <c r="H11" s="14"/>
    </row>
    <row r="12" spans="2:8" ht="14.25">
      <c r="B12" s="12"/>
      <c r="C12" s="12"/>
      <c r="D12" s="13" t="s">
        <v>17</v>
      </c>
      <c r="E12" s="14">
        <v>23558000</v>
      </c>
      <c r="F12" s="14">
        <v>23558000</v>
      </c>
      <c r="G12" s="14">
        <f t="shared" si="0"/>
        <v>0</v>
      </c>
      <c r="H12" s="14"/>
    </row>
    <row r="13" spans="2:8" ht="14.25">
      <c r="B13" s="12"/>
      <c r="C13" s="12"/>
      <c r="D13" s="13" t="s">
        <v>18</v>
      </c>
      <c r="E13" s="14">
        <f>+E14</f>
        <v>38000</v>
      </c>
      <c r="F13" s="14">
        <f>+F14</f>
        <v>38400</v>
      </c>
      <c r="G13" s="14">
        <f t="shared" si="0"/>
        <v>-400</v>
      </c>
      <c r="H13" s="14"/>
    </row>
    <row r="14" spans="2:8" ht="14.25">
      <c r="B14" s="12"/>
      <c r="C14" s="12"/>
      <c r="D14" s="13" t="s">
        <v>19</v>
      </c>
      <c r="E14" s="14">
        <v>38000</v>
      </c>
      <c r="F14" s="14">
        <v>38400</v>
      </c>
      <c r="G14" s="14">
        <f t="shared" si="0"/>
        <v>-400</v>
      </c>
      <c r="H14" s="14"/>
    </row>
    <row r="15" spans="2:8" ht="14.25">
      <c r="B15" s="12"/>
      <c r="C15" s="12"/>
      <c r="D15" s="13" t="s">
        <v>20</v>
      </c>
      <c r="E15" s="14">
        <f>+E16+E17+E18+E19</f>
        <v>2732000</v>
      </c>
      <c r="F15" s="14">
        <f>+F16+F17+F18+F19</f>
        <v>2732047</v>
      </c>
      <c r="G15" s="14">
        <f t="shared" si="0"/>
        <v>-47</v>
      </c>
      <c r="H15" s="14"/>
    </row>
    <row r="16" spans="2:8" ht="14.25">
      <c r="B16" s="12"/>
      <c r="C16" s="12"/>
      <c r="D16" s="13" t="s">
        <v>21</v>
      </c>
      <c r="E16" s="14">
        <v>2301000</v>
      </c>
      <c r="F16" s="14">
        <v>2301047</v>
      </c>
      <c r="G16" s="14">
        <f t="shared" si="0"/>
        <v>-47</v>
      </c>
      <c r="H16" s="14"/>
    </row>
    <row r="17" spans="2:8" ht="14.25">
      <c r="B17" s="12"/>
      <c r="C17" s="12"/>
      <c r="D17" s="13" t="s">
        <v>22</v>
      </c>
      <c r="E17" s="14"/>
      <c r="F17" s="14"/>
      <c r="G17" s="14">
        <f t="shared" si="0"/>
        <v>0</v>
      </c>
      <c r="H17" s="14"/>
    </row>
    <row r="18" spans="2:8" ht="14.25">
      <c r="B18" s="12"/>
      <c r="C18" s="12"/>
      <c r="D18" s="13" t="s">
        <v>23</v>
      </c>
      <c r="E18" s="14">
        <v>250000</v>
      </c>
      <c r="F18" s="14">
        <v>250000</v>
      </c>
      <c r="G18" s="14">
        <f t="shared" si="0"/>
        <v>0</v>
      </c>
      <c r="H18" s="14"/>
    </row>
    <row r="19" spans="2:8" ht="14.25">
      <c r="B19" s="12"/>
      <c r="C19" s="12"/>
      <c r="D19" s="13" t="s">
        <v>24</v>
      </c>
      <c r="E19" s="14">
        <v>181000</v>
      </c>
      <c r="F19" s="14">
        <v>181000</v>
      </c>
      <c r="G19" s="14">
        <f t="shared" si="0"/>
        <v>0</v>
      </c>
      <c r="H19" s="14"/>
    </row>
    <row r="20" spans="2:8" ht="14.25">
      <c r="B20" s="12"/>
      <c r="C20" s="12"/>
      <c r="D20" s="13" t="s">
        <v>25</v>
      </c>
      <c r="E20" s="14">
        <f>+E21</f>
        <v>490000</v>
      </c>
      <c r="F20" s="14">
        <f>+F21</f>
        <v>491280</v>
      </c>
      <c r="G20" s="14">
        <f t="shared" si="0"/>
        <v>-1280</v>
      </c>
      <c r="H20" s="14"/>
    </row>
    <row r="21" spans="2:8" ht="14.25">
      <c r="B21" s="12"/>
      <c r="C21" s="12"/>
      <c r="D21" s="13" t="s">
        <v>26</v>
      </c>
      <c r="E21" s="14">
        <f>+E22+E23</f>
        <v>490000</v>
      </c>
      <c r="F21" s="14">
        <f>+F22+F23</f>
        <v>491280</v>
      </c>
      <c r="G21" s="14">
        <f t="shared" si="0"/>
        <v>-1280</v>
      </c>
      <c r="H21" s="14"/>
    </row>
    <row r="22" spans="2:8" ht="14.25">
      <c r="B22" s="12"/>
      <c r="C22" s="12"/>
      <c r="D22" s="13" t="s">
        <v>27</v>
      </c>
      <c r="E22" s="14">
        <v>240000</v>
      </c>
      <c r="F22" s="14">
        <v>241280</v>
      </c>
      <c r="G22" s="14">
        <f t="shared" si="0"/>
        <v>-1280</v>
      </c>
      <c r="H22" s="14"/>
    </row>
    <row r="23" spans="2:8" ht="14.25">
      <c r="B23" s="12"/>
      <c r="C23" s="12"/>
      <c r="D23" s="13" t="s">
        <v>28</v>
      </c>
      <c r="E23" s="14">
        <v>250000</v>
      </c>
      <c r="F23" s="14">
        <v>250000</v>
      </c>
      <c r="G23" s="14">
        <f t="shared" si="0"/>
        <v>0</v>
      </c>
      <c r="H23" s="14"/>
    </row>
    <row r="24" spans="2:8" ht="14.25">
      <c r="B24" s="12"/>
      <c r="C24" s="12"/>
      <c r="D24" s="13" t="s">
        <v>29</v>
      </c>
      <c r="E24" s="14">
        <f>+E25+E27+E41</f>
        <v>17778000</v>
      </c>
      <c r="F24" s="14">
        <f>+F25+F27+F41</f>
        <v>17829176</v>
      </c>
      <c r="G24" s="14">
        <f t="shared" si="0"/>
        <v>-51176</v>
      </c>
      <c r="H24" s="14"/>
    </row>
    <row r="25" spans="2:8" ht="14.25">
      <c r="B25" s="12"/>
      <c r="C25" s="12"/>
      <c r="D25" s="13" t="s">
        <v>30</v>
      </c>
      <c r="E25" s="14">
        <f>+E26</f>
        <v>6900000</v>
      </c>
      <c r="F25" s="14">
        <f>+F26</f>
        <v>6900000</v>
      </c>
      <c r="G25" s="14">
        <f t="shared" si="0"/>
        <v>0</v>
      </c>
      <c r="H25" s="14"/>
    </row>
    <row r="26" spans="2:8" ht="14.25">
      <c r="B26" s="12"/>
      <c r="C26" s="12"/>
      <c r="D26" s="13" t="s">
        <v>31</v>
      </c>
      <c r="E26" s="14">
        <v>6900000</v>
      </c>
      <c r="F26" s="14">
        <v>6900000</v>
      </c>
      <c r="G26" s="14">
        <f t="shared" si="0"/>
        <v>0</v>
      </c>
      <c r="H26" s="14"/>
    </row>
    <row r="27" spans="2:8" ht="14.25">
      <c r="B27" s="12"/>
      <c r="C27" s="12"/>
      <c r="D27" s="13" t="s">
        <v>32</v>
      </c>
      <c r="E27" s="14">
        <f>+E28+E29+E30+E31+E32+E33+E34+E35+E36+E37+E38+E39+E40</f>
        <v>9531000</v>
      </c>
      <c r="F27" s="14">
        <f>+F28+F29+F30+F31+F32+F33+F34+F35+F36+F37+F38+F39+F40</f>
        <v>9580911</v>
      </c>
      <c r="G27" s="14">
        <f t="shared" si="0"/>
        <v>-49911</v>
      </c>
      <c r="H27" s="14"/>
    </row>
    <row r="28" spans="2:8" ht="14.25">
      <c r="B28" s="12"/>
      <c r="C28" s="12"/>
      <c r="D28" s="13" t="s">
        <v>33</v>
      </c>
      <c r="E28" s="14">
        <v>638000</v>
      </c>
      <c r="F28" s="14">
        <v>638000</v>
      </c>
      <c r="G28" s="14">
        <f t="shared" si="0"/>
        <v>0</v>
      </c>
      <c r="H28" s="14"/>
    </row>
    <row r="29" spans="2:8" ht="14.25">
      <c r="B29" s="12"/>
      <c r="C29" s="12"/>
      <c r="D29" s="13" t="s">
        <v>34</v>
      </c>
      <c r="E29" s="14">
        <v>53000</v>
      </c>
      <c r="F29" s="14">
        <v>51840</v>
      </c>
      <c r="G29" s="14">
        <f t="shared" si="0"/>
        <v>1160</v>
      </c>
      <c r="H29" s="14"/>
    </row>
    <row r="30" spans="2:8" ht="14.25">
      <c r="B30" s="12"/>
      <c r="C30" s="12"/>
      <c r="D30" s="13" t="s">
        <v>35</v>
      </c>
      <c r="E30" s="14">
        <v>1492000</v>
      </c>
      <c r="F30" s="14">
        <v>1491840</v>
      </c>
      <c r="G30" s="14">
        <f t="shared" si="0"/>
        <v>160</v>
      </c>
      <c r="H30" s="14"/>
    </row>
    <row r="31" spans="2:8" ht="14.25">
      <c r="B31" s="12"/>
      <c r="C31" s="12"/>
      <c r="D31" s="13" t="s">
        <v>36</v>
      </c>
      <c r="E31" s="14">
        <v>639000</v>
      </c>
      <c r="F31" s="14">
        <v>639360</v>
      </c>
      <c r="G31" s="14">
        <f t="shared" si="0"/>
        <v>-360</v>
      </c>
      <c r="H31" s="14"/>
    </row>
    <row r="32" spans="2:8" ht="14.25">
      <c r="B32" s="12"/>
      <c r="C32" s="12"/>
      <c r="D32" s="13" t="s">
        <v>37</v>
      </c>
      <c r="E32" s="14">
        <v>2257000</v>
      </c>
      <c r="F32" s="14">
        <v>2257522</v>
      </c>
      <c r="G32" s="14">
        <f t="shared" si="0"/>
        <v>-522</v>
      </c>
      <c r="H32" s="14"/>
    </row>
    <row r="33" spans="2:8" ht="14.25">
      <c r="B33" s="12"/>
      <c r="C33" s="12"/>
      <c r="D33" s="13" t="s">
        <v>38</v>
      </c>
      <c r="E33" s="14">
        <v>976000</v>
      </c>
      <c r="F33" s="14">
        <v>976545</v>
      </c>
      <c r="G33" s="14">
        <f t="shared" si="0"/>
        <v>-545</v>
      </c>
      <c r="H33" s="14"/>
    </row>
    <row r="34" spans="2:8" ht="14.25">
      <c r="B34" s="12"/>
      <c r="C34" s="12"/>
      <c r="D34" s="13" t="s">
        <v>39</v>
      </c>
      <c r="E34" s="14">
        <v>437000</v>
      </c>
      <c r="F34" s="14">
        <v>437724</v>
      </c>
      <c r="G34" s="14">
        <f t="shared" si="0"/>
        <v>-724</v>
      </c>
      <c r="H34" s="14"/>
    </row>
    <row r="35" spans="2:8" ht="14.25">
      <c r="B35" s="12"/>
      <c r="C35" s="12"/>
      <c r="D35" s="13" t="s">
        <v>40</v>
      </c>
      <c r="E35" s="14">
        <v>1079000</v>
      </c>
      <c r="F35" s="14">
        <v>1079200</v>
      </c>
      <c r="G35" s="14">
        <f t="shared" si="0"/>
        <v>-200</v>
      </c>
      <c r="H35" s="14"/>
    </row>
    <row r="36" spans="2:8" ht="14.25">
      <c r="B36" s="12"/>
      <c r="C36" s="12"/>
      <c r="D36" s="13" t="s">
        <v>41</v>
      </c>
      <c r="E36" s="14">
        <v>570000</v>
      </c>
      <c r="F36" s="14">
        <v>564500</v>
      </c>
      <c r="G36" s="14">
        <f t="shared" si="0"/>
        <v>5500</v>
      </c>
      <c r="H36" s="14"/>
    </row>
    <row r="37" spans="2:8" ht="14.25">
      <c r="B37" s="12"/>
      <c r="C37" s="12"/>
      <c r="D37" s="13" t="s">
        <v>42</v>
      </c>
      <c r="E37" s="14">
        <v>960000</v>
      </c>
      <c r="F37" s="14">
        <v>960000</v>
      </c>
      <c r="G37" s="14">
        <f t="shared" si="0"/>
        <v>0</v>
      </c>
      <c r="H37" s="14"/>
    </row>
    <row r="38" spans="2:8" ht="14.25">
      <c r="B38" s="12"/>
      <c r="C38" s="12"/>
      <c r="D38" s="13" t="s">
        <v>43</v>
      </c>
      <c r="E38" s="14">
        <v>170000</v>
      </c>
      <c r="F38" s="14">
        <v>192780</v>
      </c>
      <c r="G38" s="14">
        <f t="shared" si="0"/>
        <v>-22780</v>
      </c>
      <c r="H38" s="14"/>
    </row>
    <row r="39" spans="2:8" ht="14.25">
      <c r="B39" s="12"/>
      <c r="C39" s="12"/>
      <c r="D39" s="13" t="s">
        <v>44</v>
      </c>
      <c r="E39" s="14">
        <v>65000</v>
      </c>
      <c r="F39" s="14">
        <v>64800</v>
      </c>
      <c r="G39" s="14">
        <f t="shared" si="0"/>
        <v>200</v>
      </c>
      <c r="H39" s="14"/>
    </row>
    <row r="40" spans="2:8" ht="14.25">
      <c r="B40" s="12"/>
      <c r="C40" s="12"/>
      <c r="D40" s="13" t="s">
        <v>45</v>
      </c>
      <c r="E40" s="14">
        <v>195000</v>
      </c>
      <c r="F40" s="14">
        <v>226800</v>
      </c>
      <c r="G40" s="14">
        <f t="shared" si="0"/>
        <v>-31800</v>
      </c>
      <c r="H40" s="14"/>
    </row>
    <row r="41" spans="2:8" ht="14.25">
      <c r="B41" s="12"/>
      <c r="C41" s="12"/>
      <c r="D41" s="13" t="s">
        <v>46</v>
      </c>
      <c r="E41" s="14">
        <f>+E42+E43+E44+E45</f>
        <v>1347000</v>
      </c>
      <c r="F41" s="14">
        <f>+F42+F43+F44+F45</f>
        <v>1348265</v>
      </c>
      <c r="G41" s="14">
        <f t="shared" si="0"/>
        <v>-1265</v>
      </c>
      <c r="H41" s="14"/>
    </row>
    <row r="42" spans="2:8" ht="14.25">
      <c r="B42" s="12"/>
      <c r="C42" s="12"/>
      <c r="D42" s="13" t="s">
        <v>47</v>
      </c>
      <c r="E42" s="14">
        <v>317000</v>
      </c>
      <c r="F42" s="14">
        <v>317000</v>
      </c>
      <c r="G42" s="14">
        <f t="shared" si="0"/>
        <v>0</v>
      </c>
      <c r="H42" s="14"/>
    </row>
    <row r="43" spans="2:8" ht="14.25">
      <c r="B43" s="12"/>
      <c r="C43" s="12"/>
      <c r="D43" s="13" t="s">
        <v>48</v>
      </c>
      <c r="E43" s="14">
        <v>182000</v>
      </c>
      <c r="F43" s="14">
        <v>182465</v>
      </c>
      <c r="G43" s="14">
        <f t="shared" si="0"/>
        <v>-465</v>
      </c>
      <c r="H43" s="14"/>
    </row>
    <row r="44" spans="2:8" ht="14.25">
      <c r="B44" s="12"/>
      <c r="C44" s="12"/>
      <c r="D44" s="13" t="s">
        <v>49</v>
      </c>
      <c r="E44" s="14">
        <v>50000</v>
      </c>
      <c r="F44" s="14">
        <v>50000</v>
      </c>
      <c r="G44" s="14">
        <f t="shared" si="0"/>
        <v>0</v>
      </c>
      <c r="H44" s="14"/>
    </row>
    <row r="45" spans="2:8" ht="14.25">
      <c r="B45" s="12"/>
      <c r="C45" s="12"/>
      <c r="D45" s="13" t="s">
        <v>45</v>
      </c>
      <c r="E45" s="14">
        <v>798000</v>
      </c>
      <c r="F45" s="14">
        <v>798800</v>
      </c>
      <c r="G45" s="14">
        <f t="shared" si="0"/>
        <v>-800</v>
      </c>
      <c r="H45" s="14"/>
    </row>
    <row r="46" spans="2:8" ht="14.25">
      <c r="B46" s="12"/>
      <c r="C46" s="12"/>
      <c r="D46" s="13" t="s">
        <v>50</v>
      </c>
      <c r="E46" s="14">
        <f>+E47</f>
        <v>47000</v>
      </c>
      <c r="F46" s="14">
        <f>+F47</f>
        <v>47000</v>
      </c>
      <c r="G46" s="14">
        <f t="shared" si="0"/>
        <v>0</v>
      </c>
      <c r="H46" s="14"/>
    </row>
    <row r="47" spans="2:8" ht="14.25">
      <c r="B47" s="12"/>
      <c r="C47" s="12"/>
      <c r="D47" s="13" t="s">
        <v>51</v>
      </c>
      <c r="E47" s="14">
        <v>47000</v>
      </c>
      <c r="F47" s="14">
        <v>47000</v>
      </c>
      <c r="G47" s="14">
        <f t="shared" si="0"/>
        <v>0</v>
      </c>
      <c r="H47" s="14"/>
    </row>
    <row r="48" spans="2:8" ht="14.25">
      <c r="B48" s="12"/>
      <c r="C48" s="12"/>
      <c r="D48" s="13" t="s">
        <v>52</v>
      </c>
      <c r="E48" s="14">
        <f>+E49+E56+E59+E64</f>
        <v>54188000</v>
      </c>
      <c r="F48" s="14">
        <f>+F49+F56+F59+F64</f>
        <v>54011328</v>
      </c>
      <c r="G48" s="14">
        <f t="shared" si="0"/>
        <v>176672</v>
      </c>
      <c r="H48" s="14"/>
    </row>
    <row r="49" spans="2:8" ht="14.25">
      <c r="B49" s="12"/>
      <c r="C49" s="12"/>
      <c r="D49" s="13" t="s">
        <v>53</v>
      </c>
      <c r="E49" s="14">
        <f>+E50+E51+E52+E53+E54+E55</f>
        <v>47384000</v>
      </c>
      <c r="F49" s="14">
        <f>+F50+F51+F52+F53+F54+F55</f>
        <v>47365198</v>
      </c>
      <c r="G49" s="14">
        <f t="shared" si="0"/>
        <v>18802</v>
      </c>
      <c r="H49" s="14"/>
    </row>
    <row r="50" spans="2:8" ht="14.25">
      <c r="B50" s="12"/>
      <c r="C50" s="12"/>
      <c r="D50" s="13" t="s">
        <v>54</v>
      </c>
      <c r="E50" s="14">
        <v>42324000</v>
      </c>
      <c r="F50" s="14">
        <v>42199859</v>
      </c>
      <c r="G50" s="14">
        <f t="shared" si="0"/>
        <v>124141</v>
      </c>
      <c r="H50" s="14"/>
    </row>
    <row r="51" spans="2:8" ht="14.25">
      <c r="B51" s="12"/>
      <c r="C51" s="12"/>
      <c r="D51" s="13" t="s">
        <v>55</v>
      </c>
      <c r="E51" s="14"/>
      <c r="F51" s="14"/>
      <c r="G51" s="14">
        <f t="shared" si="0"/>
        <v>0</v>
      </c>
      <c r="H51" s="14"/>
    </row>
    <row r="52" spans="2:8" ht="14.25">
      <c r="B52" s="12"/>
      <c r="C52" s="12"/>
      <c r="D52" s="13" t="s">
        <v>56</v>
      </c>
      <c r="E52" s="14">
        <v>760000</v>
      </c>
      <c r="F52" s="14">
        <v>759965</v>
      </c>
      <c r="G52" s="14">
        <f t="shared" si="0"/>
        <v>35</v>
      </c>
      <c r="H52" s="14"/>
    </row>
    <row r="53" spans="2:8" ht="14.25">
      <c r="B53" s="12"/>
      <c r="C53" s="12"/>
      <c r="D53" s="13" t="s">
        <v>57</v>
      </c>
      <c r="E53" s="14">
        <v>4300000</v>
      </c>
      <c r="F53" s="14">
        <v>4405374</v>
      </c>
      <c r="G53" s="14">
        <f t="shared" si="0"/>
        <v>-105374</v>
      </c>
      <c r="H53" s="14"/>
    </row>
    <row r="54" spans="2:8" ht="14.25">
      <c r="B54" s="12"/>
      <c r="C54" s="12"/>
      <c r="D54" s="13" t="s">
        <v>58</v>
      </c>
      <c r="E54" s="14"/>
      <c r="F54" s="14"/>
      <c r="G54" s="14">
        <f t="shared" si="0"/>
        <v>0</v>
      </c>
      <c r="H54" s="14"/>
    </row>
    <row r="55" spans="2:8" ht="14.25">
      <c r="B55" s="12"/>
      <c r="C55" s="12"/>
      <c r="D55" s="13" t="s">
        <v>59</v>
      </c>
      <c r="E55" s="14"/>
      <c r="F55" s="14"/>
      <c r="G55" s="14">
        <f t="shared" si="0"/>
        <v>0</v>
      </c>
      <c r="H55" s="14"/>
    </row>
    <row r="56" spans="2:8" ht="14.25">
      <c r="B56" s="12"/>
      <c r="C56" s="12"/>
      <c r="D56" s="13" t="s">
        <v>60</v>
      </c>
      <c r="E56" s="14">
        <f>+E57+E58</f>
        <v>6700000</v>
      </c>
      <c r="F56" s="14">
        <f>+F57+F58</f>
        <v>6542490</v>
      </c>
      <c r="G56" s="14">
        <f t="shared" si="0"/>
        <v>157510</v>
      </c>
      <c r="H56" s="14"/>
    </row>
    <row r="57" spans="2:8" ht="14.25">
      <c r="B57" s="12"/>
      <c r="C57" s="12"/>
      <c r="D57" s="13" t="s">
        <v>61</v>
      </c>
      <c r="E57" s="14">
        <v>6700000</v>
      </c>
      <c r="F57" s="14">
        <v>6542490</v>
      </c>
      <c r="G57" s="14">
        <f t="shared" si="0"/>
        <v>157510</v>
      </c>
      <c r="H57" s="14"/>
    </row>
    <row r="58" spans="2:8" ht="14.25">
      <c r="B58" s="12"/>
      <c r="C58" s="12"/>
      <c r="D58" s="13" t="s">
        <v>62</v>
      </c>
      <c r="E58" s="14"/>
      <c r="F58" s="14"/>
      <c r="G58" s="14">
        <f t="shared" si="0"/>
        <v>0</v>
      </c>
      <c r="H58" s="14"/>
    </row>
    <row r="59" spans="2:8" ht="14.25">
      <c r="B59" s="12"/>
      <c r="C59" s="12"/>
      <c r="D59" s="13" t="s">
        <v>63</v>
      </c>
      <c r="E59" s="14">
        <f>+E60+E61+E62+E63</f>
        <v>104000</v>
      </c>
      <c r="F59" s="14">
        <f>+F60+F61+F62+F63</f>
        <v>103640</v>
      </c>
      <c r="G59" s="14">
        <f t="shared" si="0"/>
        <v>360</v>
      </c>
      <c r="H59" s="14"/>
    </row>
    <row r="60" spans="2:8" ht="14.25">
      <c r="B60" s="12"/>
      <c r="C60" s="12"/>
      <c r="D60" s="13" t="s">
        <v>64</v>
      </c>
      <c r="E60" s="14"/>
      <c r="F60" s="14"/>
      <c r="G60" s="14">
        <f t="shared" si="0"/>
        <v>0</v>
      </c>
      <c r="H60" s="14"/>
    </row>
    <row r="61" spans="2:8" ht="14.25">
      <c r="B61" s="12"/>
      <c r="C61" s="12"/>
      <c r="D61" s="13" t="s">
        <v>65</v>
      </c>
      <c r="E61" s="14"/>
      <c r="F61" s="14"/>
      <c r="G61" s="14">
        <f t="shared" si="0"/>
        <v>0</v>
      </c>
      <c r="H61" s="14"/>
    </row>
    <row r="62" spans="2:8" ht="14.25">
      <c r="B62" s="12"/>
      <c r="C62" s="12"/>
      <c r="D62" s="13" t="s">
        <v>66</v>
      </c>
      <c r="E62" s="14">
        <v>104000</v>
      </c>
      <c r="F62" s="14">
        <v>103640</v>
      </c>
      <c r="G62" s="14">
        <f t="shared" si="0"/>
        <v>360</v>
      </c>
      <c r="H62" s="14"/>
    </row>
    <row r="63" spans="2:8" ht="14.25">
      <c r="B63" s="12"/>
      <c r="C63" s="12"/>
      <c r="D63" s="13" t="s">
        <v>67</v>
      </c>
      <c r="E63" s="14"/>
      <c r="F63" s="14"/>
      <c r="G63" s="14">
        <f t="shared" si="0"/>
        <v>0</v>
      </c>
      <c r="H63" s="14"/>
    </row>
    <row r="64" spans="2:8" ht="14.25">
      <c r="B64" s="12"/>
      <c r="C64" s="12"/>
      <c r="D64" s="13" t="s">
        <v>68</v>
      </c>
      <c r="E64" s="14"/>
      <c r="F64" s="14"/>
      <c r="G64" s="14">
        <f t="shared" si="0"/>
        <v>0</v>
      </c>
      <c r="H64" s="14"/>
    </row>
    <row r="65" spans="2:8" ht="14.25">
      <c r="B65" s="12"/>
      <c r="C65" s="12"/>
      <c r="D65" s="13" t="s">
        <v>69</v>
      </c>
      <c r="E65" s="14">
        <f>+E66+E69+E70+E74</f>
        <v>12449000</v>
      </c>
      <c r="F65" s="14">
        <f>+F66+F69+F70+F74</f>
        <v>12519669</v>
      </c>
      <c r="G65" s="14">
        <f t="shared" si="0"/>
        <v>-70669</v>
      </c>
      <c r="H65" s="14"/>
    </row>
    <row r="66" spans="2:8" ht="14.25">
      <c r="B66" s="12"/>
      <c r="C66" s="12"/>
      <c r="D66" s="13" t="s">
        <v>70</v>
      </c>
      <c r="E66" s="14">
        <f>+E67+E68</f>
        <v>11937000</v>
      </c>
      <c r="F66" s="14">
        <f>+F67+F68</f>
        <v>12007163</v>
      </c>
      <c r="G66" s="14">
        <f t="shared" si="0"/>
        <v>-70163</v>
      </c>
      <c r="H66" s="14"/>
    </row>
    <row r="67" spans="2:8" ht="14.25">
      <c r="B67" s="12"/>
      <c r="C67" s="12"/>
      <c r="D67" s="13" t="s">
        <v>71</v>
      </c>
      <c r="E67" s="14">
        <v>9502000</v>
      </c>
      <c r="F67" s="14">
        <v>9546103</v>
      </c>
      <c r="G67" s="14">
        <f t="shared" si="0"/>
        <v>-44103</v>
      </c>
      <c r="H67" s="14"/>
    </row>
    <row r="68" spans="2:8" ht="14.25">
      <c r="B68" s="12"/>
      <c r="C68" s="12"/>
      <c r="D68" s="13" t="s">
        <v>72</v>
      </c>
      <c r="E68" s="14">
        <v>2435000</v>
      </c>
      <c r="F68" s="14">
        <v>2461060</v>
      </c>
      <c r="G68" s="14">
        <f t="shared" si="0"/>
        <v>-26060</v>
      </c>
      <c r="H68" s="14"/>
    </row>
    <row r="69" spans="2:8" ht="14.25">
      <c r="B69" s="12"/>
      <c r="C69" s="12"/>
      <c r="D69" s="13" t="s">
        <v>73</v>
      </c>
      <c r="E69" s="14">
        <v>155000</v>
      </c>
      <c r="F69" s="14">
        <v>154516</v>
      </c>
      <c r="G69" s="14">
        <f t="shared" si="0"/>
        <v>484</v>
      </c>
      <c r="H69" s="14"/>
    </row>
    <row r="70" spans="2:8" ht="14.25">
      <c r="B70" s="12"/>
      <c r="C70" s="12"/>
      <c r="D70" s="13" t="s">
        <v>63</v>
      </c>
      <c r="E70" s="14">
        <f>+E71+E72+E73</f>
        <v>357000</v>
      </c>
      <c r="F70" s="14">
        <f>+F71+F72+F73</f>
        <v>357990</v>
      </c>
      <c r="G70" s="14">
        <f t="shared" si="0"/>
        <v>-990</v>
      </c>
      <c r="H70" s="14"/>
    </row>
    <row r="71" spans="2:8" ht="14.25">
      <c r="B71" s="12"/>
      <c r="C71" s="12"/>
      <c r="D71" s="13" t="s">
        <v>64</v>
      </c>
      <c r="E71" s="14"/>
      <c r="F71" s="14"/>
      <c r="G71" s="14">
        <f t="shared" ref="G71:G134" si="1">E71-F71</f>
        <v>0</v>
      </c>
      <c r="H71" s="14"/>
    </row>
    <row r="72" spans="2:8" ht="14.25">
      <c r="B72" s="12"/>
      <c r="C72" s="12"/>
      <c r="D72" s="13" t="s">
        <v>66</v>
      </c>
      <c r="E72" s="14">
        <v>357000</v>
      </c>
      <c r="F72" s="14">
        <v>357990</v>
      </c>
      <c r="G72" s="14">
        <f t="shared" si="1"/>
        <v>-990</v>
      </c>
      <c r="H72" s="14"/>
    </row>
    <row r="73" spans="2:8" ht="14.25">
      <c r="B73" s="12"/>
      <c r="C73" s="12"/>
      <c r="D73" s="13" t="s">
        <v>67</v>
      </c>
      <c r="E73" s="14"/>
      <c r="F73" s="14"/>
      <c r="G73" s="14">
        <f t="shared" si="1"/>
        <v>0</v>
      </c>
      <c r="H73" s="14"/>
    </row>
    <row r="74" spans="2:8" ht="14.25">
      <c r="B74" s="12"/>
      <c r="C74" s="12"/>
      <c r="D74" s="13" t="s">
        <v>68</v>
      </c>
      <c r="E74" s="14"/>
      <c r="F74" s="14"/>
      <c r="G74" s="14">
        <f t="shared" si="1"/>
        <v>0</v>
      </c>
      <c r="H74" s="14"/>
    </row>
    <row r="75" spans="2:8" ht="14.25">
      <c r="B75" s="12"/>
      <c r="C75" s="12"/>
      <c r="D75" s="13" t="s">
        <v>74</v>
      </c>
      <c r="E75" s="14">
        <v>30000</v>
      </c>
      <c r="F75" s="14">
        <v>30169</v>
      </c>
      <c r="G75" s="14">
        <f t="shared" si="1"/>
        <v>-169</v>
      </c>
      <c r="H75" s="14"/>
    </row>
    <row r="76" spans="2:8" ht="14.25">
      <c r="B76" s="12"/>
      <c r="C76" s="12"/>
      <c r="D76" s="13" t="s">
        <v>75</v>
      </c>
      <c r="E76" s="14">
        <f>+E77+E78</f>
        <v>215000</v>
      </c>
      <c r="F76" s="14">
        <f>+F77+F78</f>
        <v>454816</v>
      </c>
      <c r="G76" s="14">
        <f t="shared" si="1"/>
        <v>-239816</v>
      </c>
      <c r="H76" s="14"/>
    </row>
    <row r="77" spans="2:8" ht="14.25">
      <c r="B77" s="12"/>
      <c r="C77" s="12"/>
      <c r="D77" s="13" t="s">
        <v>76</v>
      </c>
      <c r="E77" s="14">
        <v>46000</v>
      </c>
      <c r="F77" s="14">
        <v>46000</v>
      </c>
      <c r="G77" s="14">
        <f t="shared" si="1"/>
        <v>0</v>
      </c>
      <c r="H77" s="14"/>
    </row>
    <row r="78" spans="2:8" ht="14.25">
      <c r="B78" s="12"/>
      <c r="C78" s="12"/>
      <c r="D78" s="13" t="s">
        <v>77</v>
      </c>
      <c r="E78" s="14">
        <f>+E79+E80</f>
        <v>169000</v>
      </c>
      <c r="F78" s="14">
        <f>+F79+F80</f>
        <v>408816</v>
      </c>
      <c r="G78" s="14">
        <f t="shared" si="1"/>
        <v>-239816</v>
      </c>
      <c r="H78" s="14"/>
    </row>
    <row r="79" spans="2:8" ht="14.25">
      <c r="B79" s="12"/>
      <c r="C79" s="12"/>
      <c r="D79" s="13" t="s">
        <v>78</v>
      </c>
      <c r="E79" s="14">
        <v>24000</v>
      </c>
      <c r="F79" s="14">
        <v>23690</v>
      </c>
      <c r="G79" s="14">
        <f t="shared" si="1"/>
        <v>310</v>
      </c>
      <c r="H79" s="14"/>
    </row>
    <row r="80" spans="2:8" ht="14.25">
      <c r="B80" s="12"/>
      <c r="C80" s="12"/>
      <c r="D80" s="13" t="s">
        <v>79</v>
      </c>
      <c r="E80" s="14">
        <v>145000</v>
      </c>
      <c r="F80" s="14">
        <v>385126</v>
      </c>
      <c r="G80" s="14">
        <f t="shared" si="1"/>
        <v>-240126</v>
      </c>
      <c r="H80" s="14"/>
    </row>
    <row r="81" spans="2:8" ht="14.25">
      <c r="B81" s="12"/>
      <c r="C81" s="15"/>
      <c r="D81" s="16" t="s">
        <v>80</v>
      </c>
      <c r="E81" s="17">
        <f>+E6+E8+E10+E20+E24+E46+E48+E65+E75+E76</f>
        <v>113670000</v>
      </c>
      <c r="F81" s="17">
        <f>+F6+F8+F10+F20+F24+F46+F48+F65+F75+F76</f>
        <v>113879934</v>
      </c>
      <c r="G81" s="17">
        <f t="shared" si="1"/>
        <v>-209934</v>
      </c>
      <c r="H81" s="17"/>
    </row>
    <row r="82" spans="2:8" ht="14.25">
      <c r="B82" s="12"/>
      <c r="C82" s="9" t="s">
        <v>81</v>
      </c>
      <c r="D82" s="13" t="s">
        <v>82</v>
      </c>
      <c r="E82" s="14">
        <f>+E83+E84+E85+E86+E87+E88</f>
        <v>95572000</v>
      </c>
      <c r="F82" s="14">
        <f>+F83+F84+F85+F86+F87+F88</f>
        <v>95531630</v>
      </c>
      <c r="G82" s="14">
        <f t="shared" si="1"/>
        <v>40370</v>
      </c>
      <c r="H82" s="14"/>
    </row>
    <row r="83" spans="2:8" ht="14.25">
      <c r="B83" s="12"/>
      <c r="C83" s="12"/>
      <c r="D83" s="13" t="s">
        <v>83</v>
      </c>
      <c r="E83" s="14">
        <v>690000</v>
      </c>
      <c r="F83" s="14">
        <v>690000</v>
      </c>
      <c r="G83" s="14">
        <f t="shared" si="1"/>
        <v>0</v>
      </c>
      <c r="H83" s="14"/>
    </row>
    <row r="84" spans="2:8" ht="14.25">
      <c r="B84" s="12"/>
      <c r="C84" s="12"/>
      <c r="D84" s="13" t="s">
        <v>84</v>
      </c>
      <c r="E84" s="14">
        <v>44534000</v>
      </c>
      <c r="F84" s="14">
        <v>44476709</v>
      </c>
      <c r="G84" s="14">
        <f t="shared" si="1"/>
        <v>57291</v>
      </c>
      <c r="H84" s="14"/>
    </row>
    <row r="85" spans="2:8" ht="14.25">
      <c r="B85" s="12"/>
      <c r="C85" s="12"/>
      <c r="D85" s="13" t="s">
        <v>85</v>
      </c>
      <c r="E85" s="14">
        <v>12752000</v>
      </c>
      <c r="F85" s="14">
        <v>12750491</v>
      </c>
      <c r="G85" s="14">
        <f t="shared" si="1"/>
        <v>1509</v>
      </c>
      <c r="H85" s="14"/>
    </row>
    <row r="86" spans="2:8" ht="14.25">
      <c r="B86" s="12"/>
      <c r="C86" s="12"/>
      <c r="D86" s="13" t="s">
        <v>86</v>
      </c>
      <c r="E86" s="14">
        <v>25937000</v>
      </c>
      <c r="F86" s="14">
        <v>25936500</v>
      </c>
      <c r="G86" s="14">
        <f t="shared" si="1"/>
        <v>500</v>
      </c>
      <c r="H86" s="14"/>
    </row>
    <row r="87" spans="2:8" ht="14.25">
      <c r="B87" s="12"/>
      <c r="C87" s="12"/>
      <c r="D87" s="13" t="s">
        <v>87</v>
      </c>
      <c r="E87" s="14">
        <v>2199000</v>
      </c>
      <c r="F87" s="14">
        <v>2198960</v>
      </c>
      <c r="G87" s="14">
        <f t="shared" si="1"/>
        <v>40</v>
      </c>
      <c r="H87" s="14"/>
    </row>
    <row r="88" spans="2:8" ht="14.25">
      <c r="B88" s="12"/>
      <c r="C88" s="12"/>
      <c r="D88" s="13" t="s">
        <v>88</v>
      </c>
      <c r="E88" s="14">
        <v>9460000</v>
      </c>
      <c r="F88" s="14">
        <v>9478970</v>
      </c>
      <c r="G88" s="14">
        <f t="shared" si="1"/>
        <v>-18970</v>
      </c>
      <c r="H88" s="14"/>
    </row>
    <row r="89" spans="2:8" ht="14.25">
      <c r="B89" s="12"/>
      <c r="C89" s="12"/>
      <c r="D89" s="13" t="s">
        <v>89</v>
      </c>
      <c r="E89" s="14">
        <f>+E90+E91+E92+E93+E94+E95+E96+E97+E98+E99+E100+E101+E102+E103+E104+E105+E106+E107+E108+E109+E110+E111</f>
        <v>0</v>
      </c>
      <c r="F89" s="14">
        <f>+F90+F91+F92+F93+F94+F95+F96+F97+F98+F99+F100+F101+F102+F103+F104+F105+F106+F107+F108+F109+F110+F111</f>
        <v>0</v>
      </c>
      <c r="G89" s="14">
        <f t="shared" si="1"/>
        <v>0</v>
      </c>
      <c r="H89" s="14"/>
    </row>
    <row r="90" spans="2:8" ht="14.25">
      <c r="B90" s="12"/>
      <c r="C90" s="12"/>
      <c r="D90" s="13" t="s">
        <v>90</v>
      </c>
      <c r="E90" s="14"/>
      <c r="F90" s="14"/>
      <c r="G90" s="14">
        <f t="shared" si="1"/>
        <v>0</v>
      </c>
      <c r="H90" s="14"/>
    </row>
    <row r="91" spans="2:8" ht="14.25">
      <c r="B91" s="12"/>
      <c r="C91" s="12"/>
      <c r="D91" s="13" t="s">
        <v>91</v>
      </c>
      <c r="E91" s="14"/>
      <c r="F91" s="14"/>
      <c r="G91" s="14">
        <f t="shared" si="1"/>
        <v>0</v>
      </c>
      <c r="H91" s="14"/>
    </row>
    <row r="92" spans="2:8" ht="14.25">
      <c r="B92" s="12"/>
      <c r="C92" s="12"/>
      <c r="D92" s="13" t="s">
        <v>92</v>
      </c>
      <c r="E92" s="14"/>
      <c r="F92" s="14"/>
      <c r="G92" s="14">
        <f t="shared" si="1"/>
        <v>0</v>
      </c>
      <c r="H92" s="14"/>
    </row>
    <row r="93" spans="2:8" ht="14.25">
      <c r="B93" s="12"/>
      <c r="C93" s="12"/>
      <c r="D93" s="13" t="s">
        <v>93</v>
      </c>
      <c r="E93" s="14"/>
      <c r="F93" s="14"/>
      <c r="G93" s="14">
        <f t="shared" si="1"/>
        <v>0</v>
      </c>
      <c r="H93" s="14"/>
    </row>
    <row r="94" spans="2:8" ht="14.25">
      <c r="B94" s="12"/>
      <c r="C94" s="12"/>
      <c r="D94" s="13" t="s">
        <v>94</v>
      </c>
      <c r="E94" s="14"/>
      <c r="F94" s="14"/>
      <c r="G94" s="14">
        <f t="shared" si="1"/>
        <v>0</v>
      </c>
      <c r="H94" s="14"/>
    </row>
    <row r="95" spans="2:8" ht="14.25">
      <c r="B95" s="12"/>
      <c r="C95" s="12"/>
      <c r="D95" s="13" t="s">
        <v>95</v>
      </c>
      <c r="E95" s="14"/>
      <c r="F95" s="14"/>
      <c r="G95" s="14">
        <f t="shared" si="1"/>
        <v>0</v>
      </c>
      <c r="H95" s="14"/>
    </row>
    <row r="96" spans="2:8" ht="14.25">
      <c r="B96" s="12"/>
      <c r="C96" s="12"/>
      <c r="D96" s="13" t="s">
        <v>96</v>
      </c>
      <c r="E96" s="14"/>
      <c r="F96" s="14"/>
      <c r="G96" s="14">
        <f t="shared" si="1"/>
        <v>0</v>
      </c>
      <c r="H96" s="14"/>
    </row>
    <row r="97" spans="2:8" ht="14.25">
      <c r="B97" s="12"/>
      <c r="C97" s="12"/>
      <c r="D97" s="13" t="s">
        <v>97</v>
      </c>
      <c r="E97" s="14"/>
      <c r="F97" s="14"/>
      <c r="G97" s="14">
        <f t="shared" si="1"/>
        <v>0</v>
      </c>
      <c r="H97" s="14"/>
    </row>
    <row r="98" spans="2:8" ht="14.25">
      <c r="B98" s="12"/>
      <c r="C98" s="12"/>
      <c r="D98" s="13" t="s">
        <v>98</v>
      </c>
      <c r="E98" s="14"/>
      <c r="F98" s="14"/>
      <c r="G98" s="14">
        <f t="shared" si="1"/>
        <v>0</v>
      </c>
      <c r="H98" s="14"/>
    </row>
    <row r="99" spans="2:8" ht="14.25">
      <c r="B99" s="12"/>
      <c r="C99" s="12"/>
      <c r="D99" s="13" t="s">
        <v>99</v>
      </c>
      <c r="E99" s="14"/>
      <c r="F99" s="14"/>
      <c r="G99" s="14">
        <f t="shared" si="1"/>
        <v>0</v>
      </c>
      <c r="H99" s="14"/>
    </row>
    <row r="100" spans="2:8" ht="14.25">
      <c r="B100" s="12"/>
      <c r="C100" s="12"/>
      <c r="D100" s="13" t="s">
        <v>100</v>
      </c>
      <c r="E100" s="14"/>
      <c r="F100" s="14"/>
      <c r="G100" s="14">
        <f t="shared" si="1"/>
        <v>0</v>
      </c>
      <c r="H100" s="14"/>
    </row>
    <row r="101" spans="2:8" ht="14.25">
      <c r="B101" s="12"/>
      <c r="C101" s="12"/>
      <c r="D101" s="13" t="s">
        <v>101</v>
      </c>
      <c r="E101" s="14"/>
      <c r="F101" s="14"/>
      <c r="G101" s="14">
        <f t="shared" si="1"/>
        <v>0</v>
      </c>
      <c r="H101" s="14"/>
    </row>
    <row r="102" spans="2:8" ht="14.25">
      <c r="B102" s="12"/>
      <c r="C102" s="12"/>
      <c r="D102" s="13" t="s">
        <v>102</v>
      </c>
      <c r="E102" s="14"/>
      <c r="F102" s="14"/>
      <c r="G102" s="14">
        <f t="shared" si="1"/>
        <v>0</v>
      </c>
      <c r="H102" s="14"/>
    </row>
    <row r="103" spans="2:8" ht="14.25">
      <c r="B103" s="12"/>
      <c r="C103" s="12"/>
      <c r="D103" s="13" t="s">
        <v>103</v>
      </c>
      <c r="E103" s="14"/>
      <c r="F103" s="14"/>
      <c r="G103" s="14">
        <f t="shared" si="1"/>
        <v>0</v>
      </c>
      <c r="H103" s="14"/>
    </row>
    <row r="104" spans="2:8" ht="14.25">
      <c r="B104" s="12"/>
      <c r="C104" s="12"/>
      <c r="D104" s="13" t="s">
        <v>104</v>
      </c>
      <c r="E104" s="14"/>
      <c r="F104" s="14"/>
      <c r="G104" s="14">
        <f t="shared" si="1"/>
        <v>0</v>
      </c>
      <c r="H104" s="14"/>
    </row>
    <row r="105" spans="2:8" ht="14.25">
      <c r="B105" s="12"/>
      <c r="C105" s="12"/>
      <c r="D105" s="13" t="s">
        <v>105</v>
      </c>
      <c r="E105" s="14"/>
      <c r="F105" s="14"/>
      <c r="G105" s="14">
        <f t="shared" si="1"/>
        <v>0</v>
      </c>
      <c r="H105" s="14"/>
    </row>
    <row r="106" spans="2:8" ht="14.25">
      <c r="B106" s="12"/>
      <c r="C106" s="12"/>
      <c r="D106" s="13" t="s">
        <v>106</v>
      </c>
      <c r="E106" s="14"/>
      <c r="F106" s="14"/>
      <c r="G106" s="14">
        <f t="shared" si="1"/>
        <v>0</v>
      </c>
      <c r="H106" s="14"/>
    </row>
    <row r="107" spans="2:8" ht="14.25">
      <c r="B107" s="12"/>
      <c r="C107" s="12"/>
      <c r="D107" s="13" t="s">
        <v>107</v>
      </c>
      <c r="E107" s="14"/>
      <c r="F107" s="14"/>
      <c r="G107" s="14">
        <f t="shared" si="1"/>
        <v>0</v>
      </c>
      <c r="H107" s="14"/>
    </row>
    <row r="108" spans="2:8" ht="14.25">
      <c r="B108" s="12"/>
      <c r="C108" s="12"/>
      <c r="D108" s="13" t="s">
        <v>108</v>
      </c>
      <c r="E108" s="14"/>
      <c r="F108" s="14"/>
      <c r="G108" s="14">
        <f t="shared" si="1"/>
        <v>0</v>
      </c>
      <c r="H108" s="14"/>
    </row>
    <row r="109" spans="2:8" ht="14.25">
      <c r="B109" s="12"/>
      <c r="C109" s="12"/>
      <c r="D109" s="13" t="s">
        <v>109</v>
      </c>
      <c r="E109" s="14"/>
      <c r="F109" s="14"/>
      <c r="G109" s="14">
        <f t="shared" si="1"/>
        <v>0</v>
      </c>
      <c r="H109" s="14"/>
    </row>
    <row r="110" spans="2:8" ht="14.25">
      <c r="B110" s="12"/>
      <c r="C110" s="12"/>
      <c r="D110" s="13" t="s">
        <v>110</v>
      </c>
      <c r="E110" s="14"/>
      <c r="F110" s="14"/>
      <c r="G110" s="14">
        <f t="shared" si="1"/>
        <v>0</v>
      </c>
      <c r="H110" s="14"/>
    </row>
    <row r="111" spans="2:8" ht="14.25">
      <c r="B111" s="12"/>
      <c r="C111" s="12"/>
      <c r="D111" s="13" t="s">
        <v>111</v>
      </c>
      <c r="E111" s="14"/>
      <c r="F111" s="14"/>
      <c r="G111" s="14">
        <f t="shared" si="1"/>
        <v>0</v>
      </c>
      <c r="H111" s="14"/>
    </row>
    <row r="112" spans="2:8" ht="14.25">
      <c r="B112" s="12"/>
      <c r="C112" s="12"/>
      <c r="D112" s="13" t="s">
        <v>112</v>
      </c>
      <c r="E112" s="14">
        <f>+E113+E114+E115+E116+E117+E118+E119+E120+E121+E122+E123+E124+E125+E126+E127+E128+E129+E130+E131+E132+E133</f>
        <v>12378000</v>
      </c>
      <c r="F112" s="14">
        <f>+F113+F114+F115+F116+F117+F118+F119+F120+F121+F122+F123+F124+F125+F126+F127+F128+F129+F130+F131+F132+F133</f>
        <v>11836099</v>
      </c>
      <c r="G112" s="14">
        <f t="shared" si="1"/>
        <v>541901</v>
      </c>
      <c r="H112" s="14"/>
    </row>
    <row r="113" spans="2:8" ht="14.25">
      <c r="B113" s="12"/>
      <c r="C113" s="12"/>
      <c r="D113" s="13" t="s">
        <v>113</v>
      </c>
      <c r="E113" s="14">
        <v>538000</v>
      </c>
      <c r="F113" s="14">
        <v>530539</v>
      </c>
      <c r="G113" s="14">
        <f t="shared" si="1"/>
        <v>7461</v>
      </c>
      <c r="H113" s="14"/>
    </row>
    <row r="114" spans="2:8" ht="14.25">
      <c r="B114" s="12"/>
      <c r="C114" s="12"/>
      <c r="D114" s="13" t="s">
        <v>114</v>
      </c>
      <c r="E114" s="14">
        <v>100000</v>
      </c>
      <c r="F114" s="14">
        <v>97800</v>
      </c>
      <c r="G114" s="14">
        <f t="shared" si="1"/>
        <v>2200</v>
      </c>
      <c r="H114" s="14"/>
    </row>
    <row r="115" spans="2:8" ht="14.25">
      <c r="B115" s="12"/>
      <c r="C115" s="12"/>
      <c r="D115" s="13" t="s">
        <v>115</v>
      </c>
      <c r="E115" s="14">
        <v>1306000</v>
      </c>
      <c r="F115" s="14">
        <v>1336825</v>
      </c>
      <c r="G115" s="14">
        <f t="shared" si="1"/>
        <v>-30825</v>
      </c>
      <c r="H115" s="14"/>
    </row>
    <row r="116" spans="2:8" ht="14.25">
      <c r="B116" s="12"/>
      <c r="C116" s="12"/>
      <c r="D116" s="13" t="s">
        <v>116</v>
      </c>
      <c r="E116" s="14">
        <v>366000</v>
      </c>
      <c r="F116" s="14">
        <v>355824</v>
      </c>
      <c r="G116" s="14">
        <f t="shared" si="1"/>
        <v>10176</v>
      </c>
      <c r="H116" s="14"/>
    </row>
    <row r="117" spans="2:8" ht="14.25">
      <c r="B117" s="12"/>
      <c r="C117" s="12"/>
      <c r="D117" s="13" t="s">
        <v>117</v>
      </c>
      <c r="E117" s="14">
        <v>57000</v>
      </c>
      <c r="F117" s="14">
        <v>55240</v>
      </c>
      <c r="G117" s="14">
        <f t="shared" si="1"/>
        <v>1760</v>
      </c>
      <c r="H117" s="14"/>
    </row>
    <row r="118" spans="2:8" ht="14.25">
      <c r="B118" s="12"/>
      <c r="C118" s="12"/>
      <c r="D118" s="13" t="s">
        <v>118</v>
      </c>
      <c r="E118" s="14">
        <v>1312000</v>
      </c>
      <c r="F118" s="14">
        <v>985817</v>
      </c>
      <c r="G118" s="14">
        <f t="shared" si="1"/>
        <v>326183</v>
      </c>
      <c r="H118" s="14"/>
    </row>
    <row r="119" spans="2:8" ht="14.25">
      <c r="B119" s="12"/>
      <c r="C119" s="12"/>
      <c r="D119" s="13" t="s">
        <v>119</v>
      </c>
      <c r="E119" s="14">
        <v>433000</v>
      </c>
      <c r="F119" s="14">
        <v>388086</v>
      </c>
      <c r="G119" s="14">
        <f t="shared" si="1"/>
        <v>44914</v>
      </c>
      <c r="H119" s="14"/>
    </row>
    <row r="120" spans="2:8" ht="14.25">
      <c r="B120" s="12"/>
      <c r="C120" s="12"/>
      <c r="D120" s="13" t="s">
        <v>102</v>
      </c>
      <c r="E120" s="14">
        <v>863000</v>
      </c>
      <c r="F120" s="14">
        <v>716384</v>
      </c>
      <c r="G120" s="14">
        <f t="shared" si="1"/>
        <v>146616</v>
      </c>
      <c r="H120" s="14"/>
    </row>
    <row r="121" spans="2:8" ht="14.25">
      <c r="B121" s="12"/>
      <c r="C121" s="12"/>
      <c r="D121" s="13" t="s">
        <v>120</v>
      </c>
      <c r="E121" s="14">
        <v>268000</v>
      </c>
      <c r="F121" s="14">
        <v>265070</v>
      </c>
      <c r="G121" s="14">
        <f t="shared" si="1"/>
        <v>2930</v>
      </c>
      <c r="H121" s="14"/>
    </row>
    <row r="122" spans="2:8" ht="14.25">
      <c r="B122" s="12"/>
      <c r="C122" s="12"/>
      <c r="D122" s="13" t="s">
        <v>121</v>
      </c>
      <c r="E122" s="14">
        <v>1329000</v>
      </c>
      <c r="F122" s="14">
        <v>1226072</v>
      </c>
      <c r="G122" s="14">
        <f t="shared" si="1"/>
        <v>102928</v>
      </c>
      <c r="H122" s="14"/>
    </row>
    <row r="123" spans="2:8" ht="14.25">
      <c r="B123" s="12"/>
      <c r="C123" s="12"/>
      <c r="D123" s="13" t="s">
        <v>122</v>
      </c>
      <c r="E123" s="14">
        <v>168000</v>
      </c>
      <c r="F123" s="14">
        <v>167932</v>
      </c>
      <c r="G123" s="14">
        <f t="shared" si="1"/>
        <v>68</v>
      </c>
      <c r="H123" s="14"/>
    </row>
    <row r="124" spans="2:8" ht="14.25">
      <c r="B124" s="12"/>
      <c r="C124" s="12"/>
      <c r="D124" s="13" t="s">
        <v>123</v>
      </c>
      <c r="E124" s="14">
        <v>50000</v>
      </c>
      <c r="F124" s="14">
        <v>49836</v>
      </c>
      <c r="G124" s="14">
        <f t="shared" si="1"/>
        <v>164</v>
      </c>
      <c r="H124" s="14"/>
    </row>
    <row r="125" spans="2:8" ht="14.25">
      <c r="B125" s="12"/>
      <c r="C125" s="12"/>
      <c r="D125" s="13" t="s">
        <v>124</v>
      </c>
      <c r="E125" s="14">
        <v>1070000</v>
      </c>
      <c r="F125" s="14">
        <v>1030634</v>
      </c>
      <c r="G125" s="14">
        <f t="shared" si="1"/>
        <v>39366</v>
      </c>
      <c r="H125" s="14"/>
    </row>
    <row r="126" spans="2:8" ht="14.25">
      <c r="B126" s="12"/>
      <c r="C126" s="12"/>
      <c r="D126" s="13" t="s">
        <v>125</v>
      </c>
      <c r="E126" s="14">
        <v>188000</v>
      </c>
      <c r="F126" s="14">
        <v>171936</v>
      </c>
      <c r="G126" s="14">
        <f t="shared" si="1"/>
        <v>16064</v>
      </c>
      <c r="H126" s="14"/>
    </row>
    <row r="127" spans="2:8" ht="14.25">
      <c r="B127" s="12"/>
      <c r="C127" s="12"/>
      <c r="D127" s="13" t="s">
        <v>104</v>
      </c>
      <c r="E127" s="14">
        <v>1048000</v>
      </c>
      <c r="F127" s="14">
        <v>1047130</v>
      </c>
      <c r="G127" s="14">
        <f t="shared" si="1"/>
        <v>870</v>
      </c>
      <c r="H127" s="14"/>
    </row>
    <row r="128" spans="2:8" ht="14.25">
      <c r="B128" s="12"/>
      <c r="C128" s="12"/>
      <c r="D128" s="13" t="s">
        <v>105</v>
      </c>
      <c r="E128" s="14">
        <v>1052000</v>
      </c>
      <c r="F128" s="14">
        <v>1050437</v>
      </c>
      <c r="G128" s="14">
        <f t="shared" si="1"/>
        <v>1563</v>
      </c>
      <c r="H128" s="14"/>
    </row>
    <row r="129" spans="2:8" ht="14.25">
      <c r="B129" s="12"/>
      <c r="C129" s="12"/>
      <c r="D129" s="13" t="s">
        <v>126</v>
      </c>
      <c r="E129" s="14">
        <v>65000</v>
      </c>
      <c r="F129" s="14">
        <v>60000</v>
      </c>
      <c r="G129" s="14">
        <f t="shared" si="1"/>
        <v>5000</v>
      </c>
      <c r="H129" s="14"/>
    </row>
    <row r="130" spans="2:8" ht="14.25">
      <c r="B130" s="12"/>
      <c r="C130" s="12"/>
      <c r="D130" s="13" t="s">
        <v>127</v>
      </c>
      <c r="E130" s="14">
        <v>1401000</v>
      </c>
      <c r="F130" s="14">
        <v>1570320</v>
      </c>
      <c r="G130" s="14">
        <f t="shared" si="1"/>
        <v>-169320</v>
      </c>
      <c r="H130" s="14"/>
    </row>
    <row r="131" spans="2:8" ht="14.25">
      <c r="B131" s="12"/>
      <c r="C131" s="12"/>
      <c r="D131" s="13" t="s">
        <v>128</v>
      </c>
      <c r="E131" s="14">
        <v>30000</v>
      </c>
      <c r="F131" s="14">
        <v>592</v>
      </c>
      <c r="G131" s="14">
        <f t="shared" si="1"/>
        <v>29408</v>
      </c>
      <c r="H131" s="14"/>
    </row>
    <row r="132" spans="2:8" ht="14.25">
      <c r="B132" s="12"/>
      <c r="C132" s="12"/>
      <c r="D132" s="13" t="s">
        <v>129</v>
      </c>
      <c r="E132" s="14">
        <v>604000</v>
      </c>
      <c r="F132" s="14">
        <v>601160</v>
      </c>
      <c r="G132" s="14">
        <f t="shared" si="1"/>
        <v>2840</v>
      </c>
      <c r="H132" s="14"/>
    </row>
    <row r="133" spans="2:8" ht="14.25">
      <c r="B133" s="12"/>
      <c r="C133" s="12"/>
      <c r="D133" s="13" t="s">
        <v>111</v>
      </c>
      <c r="E133" s="14">
        <v>130000</v>
      </c>
      <c r="F133" s="14">
        <v>128465</v>
      </c>
      <c r="G133" s="14">
        <f t="shared" si="1"/>
        <v>1535</v>
      </c>
      <c r="H133" s="14"/>
    </row>
    <row r="134" spans="2:8" ht="14.25">
      <c r="B134" s="12"/>
      <c r="C134" s="12"/>
      <c r="D134" s="13" t="s">
        <v>130</v>
      </c>
      <c r="E134" s="14">
        <f>+E135+E142+E143</f>
        <v>2551000</v>
      </c>
      <c r="F134" s="14">
        <f>+F135+F142+F143</f>
        <v>2564058</v>
      </c>
      <c r="G134" s="14">
        <f t="shared" si="1"/>
        <v>-13058</v>
      </c>
      <c r="H134" s="14"/>
    </row>
    <row r="135" spans="2:8" ht="14.25">
      <c r="B135" s="12"/>
      <c r="C135" s="12"/>
      <c r="D135" s="13" t="s">
        <v>131</v>
      </c>
      <c r="E135" s="14">
        <f>+E136+E137+E138+E139+E140+E141</f>
        <v>2301000</v>
      </c>
      <c r="F135" s="14">
        <f>+F136+F137+F138+F139+F140+F141</f>
        <v>2313518</v>
      </c>
      <c r="G135" s="14">
        <f t="shared" ref="G135:G198" si="2">E135-F135</f>
        <v>-12518</v>
      </c>
      <c r="H135" s="14"/>
    </row>
    <row r="136" spans="2:8" ht="14.25">
      <c r="B136" s="12"/>
      <c r="C136" s="12"/>
      <c r="D136" s="13" t="s">
        <v>132</v>
      </c>
      <c r="E136" s="14">
        <v>132000</v>
      </c>
      <c r="F136" s="14">
        <v>131198</v>
      </c>
      <c r="G136" s="14">
        <f t="shared" si="2"/>
        <v>802</v>
      </c>
      <c r="H136" s="14"/>
    </row>
    <row r="137" spans="2:8" ht="14.25">
      <c r="B137" s="12"/>
      <c r="C137" s="12"/>
      <c r="D137" s="13" t="s">
        <v>133</v>
      </c>
      <c r="E137" s="14">
        <v>230000</v>
      </c>
      <c r="F137" s="14">
        <v>192527</v>
      </c>
      <c r="G137" s="14">
        <f t="shared" si="2"/>
        <v>37473</v>
      </c>
      <c r="H137" s="14"/>
    </row>
    <row r="138" spans="2:8" ht="14.25">
      <c r="B138" s="12"/>
      <c r="C138" s="12"/>
      <c r="D138" s="13" t="s">
        <v>134</v>
      </c>
      <c r="E138" s="14">
        <v>200000</v>
      </c>
      <c r="F138" s="14">
        <v>201836</v>
      </c>
      <c r="G138" s="14">
        <f t="shared" si="2"/>
        <v>-1836</v>
      </c>
      <c r="H138" s="14"/>
    </row>
    <row r="139" spans="2:8" ht="14.25">
      <c r="B139" s="12"/>
      <c r="C139" s="12"/>
      <c r="D139" s="13" t="s">
        <v>135</v>
      </c>
      <c r="E139" s="14">
        <v>1321000</v>
      </c>
      <c r="F139" s="14">
        <v>1295940</v>
      </c>
      <c r="G139" s="14">
        <f t="shared" si="2"/>
        <v>25060</v>
      </c>
      <c r="H139" s="14"/>
    </row>
    <row r="140" spans="2:8" ht="14.25">
      <c r="B140" s="12"/>
      <c r="C140" s="12"/>
      <c r="D140" s="13" t="s">
        <v>136</v>
      </c>
      <c r="E140" s="14">
        <v>408000</v>
      </c>
      <c r="F140" s="14">
        <v>483417</v>
      </c>
      <c r="G140" s="14">
        <f t="shared" si="2"/>
        <v>-75417</v>
      </c>
      <c r="H140" s="14"/>
    </row>
    <row r="141" spans="2:8" ht="14.25">
      <c r="B141" s="12"/>
      <c r="C141" s="12"/>
      <c r="D141" s="13" t="s">
        <v>137</v>
      </c>
      <c r="E141" s="14">
        <v>10000</v>
      </c>
      <c r="F141" s="14">
        <v>8600</v>
      </c>
      <c r="G141" s="14">
        <f t="shared" si="2"/>
        <v>1400</v>
      </c>
      <c r="H141" s="14"/>
    </row>
    <row r="142" spans="2:8" ht="14.25">
      <c r="B142" s="12"/>
      <c r="C142" s="12"/>
      <c r="D142" s="13" t="s">
        <v>138</v>
      </c>
      <c r="E142" s="14">
        <v>250000</v>
      </c>
      <c r="F142" s="14">
        <v>250540</v>
      </c>
      <c r="G142" s="14">
        <f t="shared" si="2"/>
        <v>-540</v>
      </c>
      <c r="H142" s="14"/>
    </row>
    <row r="143" spans="2:8" ht="14.25">
      <c r="B143" s="12"/>
      <c r="C143" s="12"/>
      <c r="D143" s="13" t="s">
        <v>139</v>
      </c>
      <c r="E143" s="14"/>
      <c r="F143" s="14"/>
      <c r="G143" s="14">
        <f t="shared" si="2"/>
        <v>0</v>
      </c>
      <c r="H143" s="14"/>
    </row>
    <row r="144" spans="2:8" ht="14.25">
      <c r="B144" s="12"/>
      <c r="C144" s="12"/>
      <c r="D144" s="13" t="s">
        <v>140</v>
      </c>
      <c r="E144" s="14">
        <f>+E145</f>
        <v>47000</v>
      </c>
      <c r="F144" s="14">
        <f>+F145</f>
        <v>47000</v>
      </c>
      <c r="G144" s="14">
        <f t="shared" si="2"/>
        <v>0</v>
      </c>
      <c r="H144" s="14"/>
    </row>
    <row r="145" spans="2:8" ht="14.25">
      <c r="B145" s="12"/>
      <c r="C145" s="12"/>
      <c r="D145" s="13" t="s">
        <v>141</v>
      </c>
      <c r="E145" s="14">
        <v>47000</v>
      </c>
      <c r="F145" s="14">
        <v>47000</v>
      </c>
      <c r="G145" s="14">
        <f t="shared" si="2"/>
        <v>0</v>
      </c>
      <c r="H145" s="14"/>
    </row>
    <row r="146" spans="2:8" ht="14.25">
      <c r="B146" s="12"/>
      <c r="C146" s="12"/>
      <c r="D146" s="13" t="s">
        <v>142</v>
      </c>
      <c r="E146" s="14">
        <f>+E147</f>
        <v>1375000</v>
      </c>
      <c r="F146" s="14">
        <f>+F147</f>
        <v>1375000</v>
      </c>
      <c r="G146" s="14">
        <f t="shared" si="2"/>
        <v>0</v>
      </c>
      <c r="H146" s="14"/>
    </row>
    <row r="147" spans="2:8" ht="14.25">
      <c r="B147" s="12"/>
      <c r="C147" s="12"/>
      <c r="D147" s="13" t="s">
        <v>143</v>
      </c>
      <c r="E147" s="14">
        <f>+E148</f>
        <v>1375000</v>
      </c>
      <c r="F147" s="14">
        <f>+F148</f>
        <v>1375000</v>
      </c>
      <c r="G147" s="14">
        <f t="shared" si="2"/>
        <v>0</v>
      </c>
      <c r="H147" s="14"/>
    </row>
    <row r="148" spans="2:8" ht="14.25">
      <c r="B148" s="12"/>
      <c r="C148" s="12"/>
      <c r="D148" s="13" t="s">
        <v>144</v>
      </c>
      <c r="E148" s="14">
        <v>1375000</v>
      </c>
      <c r="F148" s="14">
        <v>1375000</v>
      </c>
      <c r="G148" s="14">
        <f t="shared" si="2"/>
        <v>0</v>
      </c>
      <c r="H148" s="14"/>
    </row>
    <row r="149" spans="2:8" ht="14.25">
      <c r="B149" s="12"/>
      <c r="C149" s="12"/>
      <c r="D149" s="13" t="s">
        <v>145</v>
      </c>
      <c r="E149" s="14">
        <f>+E150</f>
        <v>0</v>
      </c>
      <c r="F149" s="14">
        <f>+F150</f>
        <v>0</v>
      </c>
      <c r="G149" s="14">
        <f t="shared" si="2"/>
        <v>0</v>
      </c>
      <c r="H149" s="14"/>
    </row>
    <row r="150" spans="2:8" ht="14.25">
      <c r="B150" s="12"/>
      <c r="C150" s="12"/>
      <c r="D150" s="13" t="s">
        <v>146</v>
      </c>
      <c r="E150" s="14">
        <f>+E151</f>
        <v>0</v>
      </c>
      <c r="F150" s="14">
        <f>+F151</f>
        <v>0</v>
      </c>
      <c r="G150" s="14">
        <f t="shared" si="2"/>
        <v>0</v>
      </c>
      <c r="H150" s="14"/>
    </row>
    <row r="151" spans="2:8" ht="14.25">
      <c r="B151" s="12"/>
      <c r="C151" s="12"/>
      <c r="D151" s="13" t="s">
        <v>147</v>
      </c>
      <c r="E151" s="14"/>
      <c r="F151" s="14"/>
      <c r="G151" s="14">
        <f t="shared" si="2"/>
        <v>0</v>
      </c>
      <c r="H151" s="14"/>
    </row>
    <row r="152" spans="2:8" ht="14.25">
      <c r="B152" s="12"/>
      <c r="C152" s="12"/>
      <c r="D152" s="13" t="s">
        <v>148</v>
      </c>
      <c r="E152" s="14"/>
      <c r="F152" s="14"/>
      <c r="G152" s="14">
        <f t="shared" si="2"/>
        <v>0</v>
      </c>
      <c r="H152" s="14"/>
    </row>
    <row r="153" spans="2:8" ht="14.25">
      <c r="B153" s="12"/>
      <c r="C153" s="12"/>
      <c r="D153" s="13" t="s">
        <v>149</v>
      </c>
      <c r="E153" s="14">
        <f>+E154+E155</f>
        <v>0</v>
      </c>
      <c r="F153" s="14">
        <f>+F154+F155</f>
        <v>0</v>
      </c>
      <c r="G153" s="14">
        <f t="shared" si="2"/>
        <v>0</v>
      </c>
      <c r="H153" s="14"/>
    </row>
    <row r="154" spans="2:8" ht="14.25">
      <c r="B154" s="12"/>
      <c r="C154" s="12"/>
      <c r="D154" s="13" t="s">
        <v>150</v>
      </c>
      <c r="E154" s="14"/>
      <c r="F154" s="14"/>
      <c r="G154" s="14">
        <f t="shared" si="2"/>
        <v>0</v>
      </c>
      <c r="H154" s="14"/>
    </row>
    <row r="155" spans="2:8" ht="14.25">
      <c r="B155" s="12"/>
      <c r="C155" s="12"/>
      <c r="D155" s="13" t="s">
        <v>111</v>
      </c>
      <c r="E155" s="14">
        <f>+E156+E157</f>
        <v>0</v>
      </c>
      <c r="F155" s="14">
        <f>+F156+F157</f>
        <v>0</v>
      </c>
      <c r="G155" s="14">
        <f t="shared" si="2"/>
        <v>0</v>
      </c>
      <c r="H155" s="14"/>
    </row>
    <row r="156" spans="2:8" ht="14.25">
      <c r="B156" s="12"/>
      <c r="C156" s="12"/>
      <c r="D156" s="13" t="s">
        <v>151</v>
      </c>
      <c r="E156" s="14"/>
      <c r="F156" s="14"/>
      <c r="G156" s="14">
        <f t="shared" si="2"/>
        <v>0</v>
      </c>
      <c r="H156" s="14"/>
    </row>
    <row r="157" spans="2:8" ht="14.25">
      <c r="B157" s="12"/>
      <c r="C157" s="12"/>
      <c r="D157" s="13" t="s">
        <v>152</v>
      </c>
      <c r="E157" s="14"/>
      <c r="F157" s="14"/>
      <c r="G157" s="14">
        <f t="shared" si="2"/>
        <v>0</v>
      </c>
      <c r="H157" s="14"/>
    </row>
    <row r="158" spans="2:8" ht="14.25">
      <c r="B158" s="12"/>
      <c r="C158" s="12"/>
      <c r="D158" s="13" t="s">
        <v>153</v>
      </c>
      <c r="E158" s="14">
        <f>+E159+E160+E162+E163</f>
        <v>0</v>
      </c>
      <c r="F158" s="14">
        <f>+F159+F160+F162+F163</f>
        <v>0</v>
      </c>
      <c r="G158" s="14">
        <f t="shared" si="2"/>
        <v>0</v>
      </c>
      <c r="H158" s="14"/>
    </row>
    <row r="159" spans="2:8" ht="14.25">
      <c r="B159" s="12"/>
      <c r="C159" s="12"/>
      <c r="D159" s="13" t="s">
        <v>154</v>
      </c>
      <c r="E159" s="14"/>
      <c r="F159" s="14"/>
      <c r="G159" s="14">
        <f t="shared" si="2"/>
        <v>0</v>
      </c>
      <c r="H159" s="14"/>
    </row>
    <row r="160" spans="2:8" ht="14.25">
      <c r="B160" s="12"/>
      <c r="C160" s="12"/>
      <c r="D160" s="13" t="s">
        <v>155</v>
      </c>
      <c r="E160" s="14">
        <f>+E161</f>
        <v>0</v>
      </c>
      <c r="F160" s="14">
        <f>+F161</f>
        <v>0</v>
      </c>
      <c r="G160" s="14">
        <f t="shared" si="2"/>
        <v>0</v>
      </c>
      <c r="H160" s="14"/>
    </row>
    <row r="161" spans="2:8" ht="14.25">
      <c r="B161" s="12"/>
      <c r="C161" s="12"/>
      <c r="D161" s="13" t="s">
        <v>156</v>
      </c>
      <c r="E161" s="14"/>
      <c r="F161" s="14"/>
      <c r="G161" s="14">
        <f t="shared" si="2"/>
        <v>0</v>
      </c>
      <c r="H161" s="14"/>
    </row>
    <row r="162" spans="2:8" ht="14.25">
      <c r="B162" s="12"/>
      <c r="C162" s="12"/>
      <c r="D162" s="13" t="s">
        <v>157</v>
      </c>
      <c r="E162" s="14"/>
      <c r="F162" s="14"/>
      <c r="G162" s="14">
        <f t="shared" si="2"/>
        <v>0</v>
      </c>
      <c r="H162" s="14"/>
    </row>
    <row r="163" spans="2:8" ht="14.25">
      <c r="B163" s="12"/>
      <c r="C163" s="12"/>
      <c r="D163" s="13" t="s">
        <v>158</v>
      </c>
      <c r="E163" s="14"/>
      <c r="F163" s="14"/>
      <c r="G163" s="14">
        <f t="shared" si="2"/>
        <v>0</v>
      </c>
      <c r="H163" s="14"/>
    </row>
    <row r="164" spans="2:8" ht="14.25">
      <c r="B164" s="12"/>
      <c r="C164" s="15"/>
      <c r="D164" s="16" t="s">
        <v>159</v>
      </c>
      <c r="E164" s="17">
        <f>+E82+E89+E112+E134+E144+E146+E149+E152+E153+E158</f>
        <v>111923000</v>
      </c>
      <c r="F164" s="17">
        <f>+F82+F89+F112+F134+F144+F146+F149+F152+F153+F158</f>
        <v>111353787</v>
      </c>
      <c r="G164" s="17">
        <f t="shared" si="2"/>
        <v>569213</v>
      </c>
      <c r="H164" s="17"/>
    </row>
    <row r="165" spans="2:8" ht="14.25">
      <c r="B165" s="15"/>
      <c r="C165" s="18" t="s">
        <v>160</v>
      </c>
      <c r="D165" s="19"/>
      <c r="E165" s="20">
        <f xml:space="preserve"> +E81 - E164</f>
        <v>1747000</v>
      </c>
      <c r="F165" s="20">
        <f xml:space="preserve"> +F81 - F164</f>
        <v>2526147</v>
      </c>
      <c r="G165" s="20">
        <f t="shared" si="2"/>
        <v>-779147</v>
      </c>
      <c r="H165" s="20"/>
    </row>
    <row r="166" spans="2:8" ht="14.25">
      <c r="B166" s="9" t="s">
        <v>161</v>
      </c>
      <c r="C166" s="9" t="s">
        <v>10</v>
      </c>
      <c r="D166" s="13" t="s">
        <v>162</v>
      </c>
      <c r="E166" s="14">
        <f>+E167+E168</f>
        <v>0</v>
      </c>
      <c r="F166" s="14">
        <f>+F167+F168</f>
        <v>0</v>
      </c>
      <c r="G166" s="14">
        <f t="shared" si="2"/>
        <v>0</v>
      </c>
      <c r="H166" s="14"/>
    </row>
    <row r="167" spans="2:8" ht="14.25">
      <c r="B167" s="12"/>
      <c r="C167" s="12"/>
      <c r="D167" s="13" t="s">
        <v>163</v>
      </c>
      <c r="E167" s="14"/>
      <c r="F167" s="14"/>
      <c r="G167" s="14">
        <f t="shared" si="2"/>
        <v>0</v>
      </c>
      <c r="H167" s="14"/>
    </row>
    <row r="168" spans="2:8" ht="14.25">
      <c r="B168" s="12"/>
      <c r="C168" s="12"/>
      <c r="D168" s="13" t="s">
        <v>164</v>
      </c>
      <c r="E168" s="14"/>
      <c r="F168" s="14"/>
      <c r="G168" s="14">
        <f t="shared" si="2"/>
        <v>0</v>
      </c>
      <c r="H168" s="14"/>
    </row>
    <row r="169" spans="2:8" ht="14.25">
      <c r="B169" s="12"/>
      <c r="C169" s="12"/>
      <c r="D169" s="13" t="s">
        <v>165</v>
      </c>
      <c r="E169" s="14">
        <f>+E170+E171</f>
        <v>0</v>
      </c>
      <c r="F169" s="14">
        <f>+F170+F171</f>
        <v>0</v>
      </c>
      <c r="G169" s="14">
        <f t="shared" si="2"/>
        <v>0</v>
      </c>
      <c r="H169" s="14"/>
    </row>
    <row r="170" spans="2:8" ht="14.25">
      <c r="B170" s="12"/>
      <c r="C170" s="12"/>
      <c r="D170" s="13" t="s">
        <v>166</v>
      </c>
      <c r="E170" s="14"/>
      <c r="F170" s="14"/>
      <c r="G170" s="14">
        <f t="shared" si="2"/>
        <v>0</v>
      </c>
      <c r="H170" s="14"/>
    </row>
    <row r="171" spans="2:8" ht="14.25">
      <c r="B171" s="12"/>
      <c r="C171" s="12"/>
      <c r="D171" s="13" t="s">
        <v>167</v>
      </c>
      <c r="E171" s="14"/>
      <c r="F171" s="14"/>
      <c r="G171" s="14">
        <f t="shared" si="2"/>
        <v>0</v>
      </c>
      <c r="H171" s="14"/>
    </row>
    <row r="172" spans="2:8" ht="14.25">
      <c r="B172" s="12"/>
      <c r="C172" s="12"/>
      <c r="D172" s="13" t="s">
        <v>168</v>
      </c>
      <c r="E172" s="14"/>
      <c r="F172" s="14"/>
      <c r="G172" s="14">
        <f t="shared" si="2"/>
        <v>0</v>
      </c>
      <c r="H172" s="14"/>
    </row>
    <row r="173" spans="2:8" ht="14.25">
      <c r="B173" s="12"/>
      <c r="C173" s="12"/>
      <c r="D173" s="13" t="s">
        <v>169</v>
      </c>
      <c r="E173" s="14">
        <f>+E174+E175</f>
        <v>0</v>
      </c>
      <c r="F173" s="14">
        <f>+F174+F175</f>
        <v>0</v>
      </c>
      <c r="G173" s="14">
        <f t="shared" si="2"/>
        <v>0</v>
      </c>
      <c r="H173" s="14"/>
    </row>
    <row r="174" spans="2:8" ht="14.25">
      <c r="B174" s="12"/>
      <c r="C174" s="12"/>
      <c r="D174" s="13" t="s">
        <v>170</v>
      </c>
      <c r="E174" s="14"/>
      <c r="F174" s="14"/>
      <c r="G174" s="14">
        <f t="shared" si="2"/>
        <v>0</v>
      </c>
      <c r="H174" s="14"/>
    </row>
    <row r="175" spans="2:8" ht="14.25">
      <c r="B175" s="12"/>
      <c r="C175" s="12"/>
      <c r="D175" s="13" t="s">
        <v>171</v>
      </c>
      <c r="E175" s="14"/>
      <c r="F175" s="14"/>
      <c r="G175" s="14">
        <f t="shared" si="2"/>
        <v>0</v>
      </c>
      <c r="H175" s="14"/>
    </row>
    <row r="176" spans="2:8" ht="14.25">
      <c r="B176" s="12"/>
      <c r="C176" s="12"/>
      <c r="D176" s="13" t="s">
        <v>172</v>
      </c>
      <c r="E176" s="14"/>
      <c r="F176" s="14"/>
      <c r="G176" s="14">
        <f t="shared" si="2"/>
        <v>0</v>
      </c>
      <c r="H176" s="14"/>
    </row>
    <row r="177" spans="2:8" ht="14.25">
      <c r="B177" s="12"/>
      <c r="C177" s="15"/>
      <c r="D177" s="16" t="s">
        <v>173</v>
      </c>
      <c r="E177" s="17">
        <f>+E166+E169+E172+E173+E176</f>
        <v>0</v>
      </c>
      <c r="F177" s="17">
        <f>+F166+F169+F172+F173+F176</f>
        <v>0</v>
      </c>
      <c r="G177" s="17">
        <f t="shared" si="2"/>
        <v>0</v>
      </c>
      <c r="H177" s="17"/>
    </row>
    <row r="178" spans="2:8" ht="14.25">
      <c r="B178" s="12"/>
      <c r="C178" s="9" t="s">
        <v>81</v>
      </c>
      <c r="D178" s="13" t="s">
        <v>174</v>
      </c>
      <c r="E178" s="14"/>
      <c r="F178" s="14"/>
      <c r="G178" s="14">
        <f t="shared" si="2"/>
        <v>0</v>
      </c>
      <c r="H178" s="14"/>
    </row>
    <row r="179" spans="2:8" ht="14.25">
      <c r="B179" s="12"/>
      <c r="C179" s="12"/>
      <c r="D179" s="13" t="s">
        <v>175</v>
      </c>
      <c r="E179" s="14">
        <f>+E180+E181+E182+E183</f>
        <v>0</v>
      </c>
      <c r="F179" s="14">
        <f>+F180+F181+F182+F183</f>
        <v>0</v>
      </c>
      <c r="G179" s="14">
        <f t="shared" si="2"/>
        <v>0</v>
      </c>
      <c r="H179" s="14"/>
    </row>
    <row r="180" spans="2:8" ht="14.25">
      <c r="B180" s="12"/>
      <c r="C180" s="12"/>
      <c r="D180" s="13" t="s">
        <v>176</v>
      </c>
      <c r="E180" s="14"/>
      <c r="F180" s="14"/>
      <c r="G180" s="14">
        <f t="shared" si="2"/>
        <v>0</v>
      </c>
      <c r="H180" s="14"/>
    </row>
    <row r="181" spans="2:8" ht="14.25">
      <c r="B181" s="12"/>
      <c r="C181" s="12"/>
      <c r="D181" s="13" t="s">
        <v>177</v>
      </c>
      <c r="E181" s="14"/>
      <c r="F181" s="14"/>
      <c r="G181" s="14">
        <f t="shared" si="2"/>
        <v>0</v>
      </c>
      <c r="H181" s="14"/>
    </row>
    <row r="182" spans="2:8" ht="14.25">
      <c r="B182" s="12"/>
      <c r="C182" s="12"/>
      <c r="D182" s="13" t="s">
        <v>178</v>
      </c>
      <c r="E182" s="14"/>
      <c r="F182" s="14"/>
      <c r="G182" s="14">
        <f t="shared" si="2"/>
        <v>0</v>
      </c>
      <c r="H182" s="14"/>
    </row>
    <row r="183" spans="2:8" ht="14.25">
      <c r="B183" s="12"/>
      <c r="C183" s="12"/>
      <c r="D183" s="13" t="s">
        <v>179</v>
      </c>
      <c r="E183" s="14"/>
      <c r="F183" s="14"/>
      <c r="G183" s="14">
        <f t="shared" si="2"/>
        <v>0</v>
      </c>
      <c r="H183" s="14"/>
    </row>
    <row r="184" spans="2:8" ht="14.25">
      <c r="B184" s="12"/>
      <c r="C184" s="12"/>
      <c r="D184" s="13" t="s">
        <v>180</v>
      </c>
      <c r="E184" s="14"/>
      <c r="F184" s="14"/>
      <c r="G184" s="14">
        <f t="shared" si="2"/>
        <v>0</v>
      </c>
      <c r="H184" s="14"/>
    </row>
    <row r="185" spans="2:8" ht="14.25">
      <c r="B185" s="12"/>
      <c r="C185" s="12"/>
      <c r="D185" s="13" t="s">
        <v>181</v>
      </c>
      <c r="E185" s="14"/>
      <c r="F185" s="14"/>
      <c r="G185" s="14">
        <f t="shared" si="2"/>
        <v>0</v>
      </c>
      <c r="H185" s="14"/>
    </row>
    <row r="186" spans="2:8" ht="14.25">
      <c r="B186" s="12"/>
      <c r="C186" s="12"/>
      <c r="D186" s="13" t="s">
        <v>182</v>
      </c>
      <c r="E186" s="14"/>
      <c r="F186" s="14"/>
      <c r="G186" s="14">
        <f t="shared" si="2"/>
        <v>0</v>
      </c>
      <c r="H186" s="14"/>
    </row>
    <row r="187" spans="2:8" ht="14.25">
      <c r="B187" s="12"/>
      <c r="C187" s="15"/>
      <c r="D187" s="16" t="s">
        <v>183</v>
      </c>
      <c r="E187" s="17">
        <f>+E178+E179+E184+E185+E186</f>
        <v>0</v>
      </c>
      <c r="F187" s="17">
        <f>+F178+F179+F184+F185+F186</f>
        <v>0</v>
      </c>
      <c r="G187" s="17">
        <f t="shared" si="2"/>
        <v>0</v>
      </c>
      <c r="H187" s="17"/>
    </row>
    <row r="188" spans="2:8" ht="14.25">
      <c r="B188" s="15"/>
      <c r="C188" s="21" t="s">
        <v>184</v>
      </c>
      <c r="D188" s="19"/>
      <c r="E188" s="20">
        <f xml:space="preserve"> +E177 - E187</f>
        <v>0</v>
      </c>
      <c r="F188" s="20">
        <f xml:space="preserve"> +F177 - F187</f>
        <v>0</v>
      </c>
      <c r="G188" s="20">
        <f t="shared" si="2"/>
        <v>0</v>
      </c>
      <c r="H188" s="20"/>
    </row>
    <row r="189" spans="2:8" ht="14.25">
      <c r="B189" s="9" t="s">
        <v>185</v>
      </c>
      <c r="C189" s="9" t="s">
        <v>10</v>
      </c>
      <c r="D189" s="13" t="s">
        <v>186</v>
      </c>
      <c r="E189" s="14"/>
      <c r="F189" s="14"/>
      <c r="G189" s="14">
        <f t="shared" si="2"/>
        <v>0</v>
      </c>
      <c r="H189" s="14"/>
    </row>
    <row r="190" spans="2:8" ht="14.25">
      <c r="B190" s="12"/>
      <c r="C190" s="12"/>
      <c r="D190" s="13" t="s">
        <v>187</v>
      </c>
      <c r="E190" s="14"/>
      <c r="F190" s="14"/>
      <c r="G190" s="14">
        <f t="shared" si="2"/>
        <v>0</v>
      </c>
      <c r="H190" s="14"/>
    </row>
    <row r="191" spans="2:8" ht="14.25">
      <c r="B191" s="12"/>
      <c r="C191" s="12"/>
      <c r="D191" s="13" t="s">
        <v>188</v>
      </c>
      <c r="E191" s="14"/>
      <c r="F191" s="14"/>
      <c r="G191" s="14">
        <f t="shared" si="2"/>
        <v>0</v>
      </c>
      <c r="H191" s="14"/>
    </row>
    <row r="192" spans="2:8" ht="14.25">
      <c r="B192" s="12"/>
      <c r="C192" s="12"/>
      <c r="D192" s="13" t="s">
        <v>189</v>
      </c>
      <c r="E192" s="14"/>
      <c r="F192" s="14"/>
      <c r="G192" s="14">
        <f t="shared" si="2"/>
        <v>0</v>
      </c>
      <c r="H192" s="14"/>
    </row>
    <row r="193" spans="2:8" ht="14.25">
      <c r="B193" s="12"/>
      <c r="C193" s="12"/>
      <c r="D193" s="13" t="s">
        <v>190</v>
      </c>
      <c r="E193" s="14"/>
      <c r="F193" s="14"/>
      <c r="G193" s="14">
        <f t="shared" si="2"/>
        <v>0</v>
      </c>
      <c r="H193" s="14"/>
    </row>
    <row r="194" spans="2:8" ht="14.25">
      <c r="B194" s="12"/>
      <c r="C194" s="12"/>
      <c r="D194" s="13" t="s">
        <v>191</v>
      </c>
      <c r="E194" s="14">
        <f>+E195+E196</f>
        <v>0</v>
      </c>
      <c r="F194" s="14">
        <f>+F195+F196</f>
        <v>0</v>
      </c>
      <c r="G194" s="14">
        <f t="shared" si="2"/>
        <v>0</v>
      </c>
      <c r="H194" s="14"/>
    </row>
    <row r="195" spans="2:8" ht="14.25">
      <c r="B195" s="12"/>
      <c r="C195" s="12"/>
      <c r="D195" s="13" t="s">
        <v>192</v>
      </c>
      <c r="E195" s="14"/>
      <c r="F195" s="14"/>
      <c r="G195" s="14">
        <f t="shared" si="2"/>
        <v>0</v>
      </c>
      <c r="H195" s="14"/>
    </row>
    <row r="196" spans="2:8" ht="14.25">
      <c r="B196" s="12"/>
      <c r="C196" s="12"/>
      <c r="D196" s="13" t="s">
        <v>193</v>
      </c>
      <c r="E196" s="14"/>
      <c r="F196" s="14"/>
      <c r="G196" s="14">
        <f t="shared" si="2"/>
        <v>0</v>
      </c>
      <c r="H196" s="14"/>
    </row>
    <row r="197" spans="2:8" ht="14.25">
      <c r="B197" s="12"/>
      <c r="C197" s="12"/>
      <c r="D197" s="13" t="s">
        <v>194</v>
      </c>
      <c r="E197" s="14"/>
      <c r="F197" s="14"/>
      <c r="G197" s="14">
        <f t="shared" si="2"/>
        <v>0</v>
      </c>
      <c r="H197" s="14"/>
    </row>
    <row r="198" spans="2:8" ht="14.25">
      <c r="B198" s="12"/>
      <c r="C198" s="12"/>
      <c r="D198" s="13" t="s">
        <v>195</v>
      </c>
      <c r="E198" s="14"/>
      <c r="F198" s="14"/>
      <c r="G198" s="14">
        <f t="shared" si="2"/>
        <v>0</v>
      </c>
      <c r="H198" s="14"/>
    </row>
    <row r="199" spans="2:8" ht="14.25">
      <c r="B199" s="12"/>
      <c r="C199" s="12"/>
      <c r="D199" s="13" t="s">
        <v>196</v>
      </c>
      <c r="E199" s="14"/>
      <c r="F199" s="14"/>
      <c r="G199" s="14">
        <f t="shared" ref="G199:G237" si="3">E199-F199</f>
        <v>0</v>
      </c>
      <c r="H199" s="14"/>
    </row>
    <row r="200" spans="2:8" ht="14.25">
      <c r="B200" s="12"/>
      <c r="C200" s="12"/>
      <c r="D200" s="13" t="s">
        <v>197</v>
      </c>
      <c r="E200" s="14"/>
      <c r="F200" s="14"/>
      <c r="G200" s="14">
        <f t="shared" si="3"/>
        <v>0</v>
      </c>
      <c r="H200" s="14"/>
    </row>
    <row r="201" spans="2:8" ht="14.25">
      <c r="B201" s="12"/>
      <c r="C201" s="12"/>
      <c r="D201" s="13" t="s">
        <v>198</v>
      </c>
      <c r="E201" s="14"/>
      <c r="F201" s="14"/>
      <c r="G201" s="14">
        <f t="shared" si="3"/>
        <v>0</v>
      </c>
      <c r="H201" s="14"/>
    </row>
    <row r="202" spans="2:8" ht="14.25">
      <c r="B202" s="12"/>
      <c r="C202" s="12"/>
      <c r="D202" s="13" t="s">
        <v>199</v>
      </c>
      <c r="E202" s="14"/>
      <c r="F202" s="14"/>
      <c r="G202" s="14">
        <f t="shared" si="3"/>
        <v>0</v>
      </c>
      <c r="H202" s="14"/>
    </row>
    <row r="203" spans="2:8" ht="14.25">
      <c r="B203" s="12"/>
      <c r="C203" s="12"/>
      <c r="D203" s="13" t="s">
        <v>200</v>
      </c>
      <c r="E203" s="14"/>
      <c r="F203" s="14"/>
      <c r="G203" s="14">
        <f t="shared" si="3"/>
        <v>0</v>
      </c>
      <c r="H203" s="14"/>
    </row>
    <row r="204" spans="2:8" ht="14.25">
      <c r="B204" s="12"/>
      <c r="C204" s="12"/>
      <c r="D204" s="13" t="s">
        <v>201</v>
      </c>
      <c r="E204" s="14"/>
      <c r="F204" s="14"/>
      <c r="G204" s="14">
        <f t="shared" si="3"/>
        <v>0</v>
      </c>
      <c r="H204" s="14"/>
    </row>
    <row r="205" spans="2:8" ht="14.25">
      <c r="B205" s="12"/>
      <c r="C205" s="12"/>
      <c r="D205" s="13" t="s">
        <v>202</v>
      </c>
      <c r="E205" s="14">
        <v>4000000</v>
      </c>
      <c r="F205" s="14">
        <v>4000000</v>
      </c>
      <c r="G205" s="14">
        <f t="shared" si="3"/>
        <v>0</v>
      </c>
      <c r="H205" s="14"/>
    </row>
    <row r="206" spans="2:8" ht="14.25">
      <c r="B206" s="12"/>
      <c r="C206" s="12"/>
      <c r="D206" s="13" t="s">
        <v>203</v>
      </c>
      <c r="E206" s="14">
        <f>+E207+E208</f>
        <v>2175000</v>
      </c>
      <c r="F206" s="14">
        <f>+F207+F208</f>
        <v>2175270</v>
      </c>
      <c r="G206" s="14">
        <f t="shared" si="3"/>
        <v>-270</v>
      </c>
      <c r="H206" s="14"/>
    </row>
    <row r="207" spans="2:8" ht="14.25">
      <c r="B207" s="12"/>
      <c r="C207" s="12"/>
      <c r="D207" s="13" t="s">
        <v>204</v>
      </c>
      <c r="E207" s="14"/>
      <c r="F207" s="14"/>
      <c r="G207" s="14">
        <f t="shared" si="3"/>
        <v>0</v>
      </c>
      <c r="H207" s="14"/>
    </row>
    <row r="208" spans="2:8" ht="14.25">
      <c r="B208" s="12"/>
      <c r="C208" s="12"/>
      <c r="D208" s="13" t="s">
        <v>205</v>
      </c>
      <c r="E208" s="14">
        <v>2175000</v>
      </c>
      <c r="F208" s="14">
        <v>2175270</v>
      </c>
      <c r="G208" s="14">
        <f t="shared" si="3"/>
        <v>-270</v>
      </c>
      <c r="H208" s="14"/>
    </row>
    <row r="209" spans="2:8" ht="14.25">
      <c r="B209" s="12"/>
      <c r="C209" s="15"/>
      <c r="D209" s="16" t="s">
        <v>206</v>
      </c>
      <c r="E209" s="17">
        <f>+E189+E190+E191+E192+E193+E194+E197+E198+E199+E200+E201+E202+E203+E204+E205+E206</f>
        <v>6175000</v>
      </c>
      <c r="F209" s="17">
        <f>+F189+F190+F191+F192+F193+F194+F197+F198+F199+F200+F201+F202+F203+F204+F205+F206</f>
        <v>6175270</v>
      </c>
      <c r="G209" s="17">
        <f t="shared" si="3"/>
        <v>-270</v>
      </c>
      <c r="H209" s="17"/>
    </row>
    <row r="210" spans="2:8" ht="14.25">
      <c r="B210" s="12"/>
      <c r="C210" s="9" t="s">
        <v>81</v>
      </c>
      <c r="D210" s="13" t="s">
        <v>207</v>
      </c>
      <c r="E210" s="14"/>
      <c r="F210" s="14"/>
      <c r="G210" s="14">
        <f t="shared" si="3"/>
        <v>0</v>
      </c>
      <c r="H210" s="14"/>
    </row>
    <row r="211" spans="2:8" ht="14.25">
      <c r="B211" s="12"/>
      <c r="C211" s="12"/>
      <c r="D211" s="13" t="s">
        <v>208</v>
      </c>
      <c r="E211" s="14"/>
      <c r="F211" s="14"/>
      <c r="G211" s="14">
        <f t="shared" si="3"/>
        <v>0</v>
      </c>
      <c r="H211" s="14"/>
    </row>
    <row r="212" spans="2:8" ht="14.25">
      <c r="B212" s="12"/>
      <c r="C212" s="12"/>
      <c r="D212" s="13" t="s">
        <v>209</v>
      </c>
      <c r="E212" s="14"/>
      <c r="F212" s="14"/>
      <c r="G212" s="14">
        <f t="shared" si="3"/>
        <v>0</v>
      </c>
      <c r="H212" s="14"/>
    </row>
    <row r="213" spans="2:8" ht="14.25">
      <c r="B213" s="12"/>
      <c r="C213" s="12"/>
      <c r="D213" s="13" t="s">
        <v>210</v>
      </c>
      <c r="E213" s="14"/>
      <c r="F213" s="14"/>
      <c r="G213" s="14">
        <f t="shared" si="3"/>
        <v>0</v>
      </c>
      <c r="H213" s="14"/>
    </row>
    <row r="214" spans="2:8" ht="14.25">
      <c r="B214" s="12"/>
      <c r="C214" s="12"/>
      <c r="D214" s="13" t="s">
        <v>211</v>
      </c>
      <c r="E214" s="14">
        <f>+E215+E216+E217+E218</f>
        <v>2183000</v>
      </c>
      <c r="F214" s="14">
        <f>+F215+F216+F217+F218</f>
        <v>2181707</v>
      </c>
      <c r="G214" s="14">
        <f t="shared" si="3"/>
        <v>1293</v>
      </c>
      <c r="H214" s="14"/>
    </row>
    <row r="215" spans="2:8" ht="14.25">
      <c r="B215" s="12"/>
      <c r="C215" s="12"/>
      <c r="D215" s="13" t="s">
        <v>212</v>
      </c>
      <c r="E215" s="14">
        <v>183000</v>
      </c>
      <c r="F215" s="14">
        <v>181707</v>
      </c>
      <c r="G215" s="14">
        <f t="shared" si="3"/>
        <v>1293</v>
      </c>
      <c r="H215" s="14"/>
    </row>
    <row r="216" spans="2:8" ht="14.25">
      <c r="B216" s="12"/>
      <c r="C216" s="12"/>
      <c r="D216" s="13" t="s">
        <v>213</v>
      </c>
      <c r="E216" s="14">
        <v>2000000</v>
      </c>
      <c r="F216" s="14">
        <v>2000000</v>
      </c>
      <c r="G216" s="14">
        <f t="shared" si="3"/>
        <v>0</v>
      </c>
      <c r="H216" s="14"/>
    </row>
    <row r="217" spans="2:8" ht="14.25">
      <c r="B217" s="12"/>
      <c r="C217" s="12"/>
      <c r="D217" s="13" t="s">
        <v>214</v>
      </c>
      <c r="E217" s="14"/>
      <c r="F217" s="14"/>
      <c r="G217" s="14">
        <f t="shared" si="3"/>
        <v>0</v>
      </c>
      <c r="H217" s="14"/>
    </row>
    <row r="218" spans="2:8" ht="14.25">
      <c r="B218" s="12"/>
      <c r="C218" s="12"/>
      <c r="D218" s="13" t="s">
        <v>215</v>
      </c>
      <c r="E218" s="14"/>
      <c r="F218" s="14"/>
      <c r="G218" s="14">
        <f t="shared" si="3"/>
        <v>0</v>
      </c>
      <c r="H218" s="14"/>
    </row>
    <row r="219" spans="2:8" ht="14.25">
      <c r="B219" s="12"/>
      <c r="C219" s="12"/>
      <c r="D219" s="13" t="s">
        <v>216</v>
      </c>
      <c r="E219" s="14"/>
      <c r="F219" s="14"/>
      <c r="G219" s="14">
        <f t="shared" si="3"/>
        <v>0</v>
      </c>
      <c r="H219" s="14"/>
    </row>
    <row r="220" spans="2:8" ht="14.25">
      <c r="B220" s="12"/>
      <c r="C220" s="12"/>
      <c r="D220" s="13" t="s">
        <v>217</v>
      </c>
      <c r="E220" s="14"/>
      <c r="F220" s="14"/>
      <c r="G220" s="14">
        <f t="shared" si="3"/>
        <v>0</v>
      </c>
      <c r="H220" s="14"/>
    </row>
    <row r="221" spans="2:8" ht="14.25">
      <c r="B221" s="12"/>
      <c r="C221" s="12"/>
      <c r="D221" s="13" t="s">
        <v>218</v>
      </c>
      <c r="E221" s="14"/>
      <c r="F221" s="14"/>
      <c r="G221" s="14">
        <f t="shared" si="3"/>
        <v>0</v>
      </c>
      <c r="H221" s="14"/>
    </row>
    <row r="222" spans="2:8" ht="14.25">
      <c r="B222" s="12"/>
      <c r="C222" s="12"/>
      <c r="D222" s="13" t="s">
        <v>219</v>
      </c>
      <c r="E222" s="14"/>
      <c r="F222" s="14"/>
      <c r="G222" s="14">
        <f t="shared" si="3"/>
        <v>0</v>
      </c>
      <c r="H222" s="14"/>
    </row>
    <row r="223" spans="2:8" ht="14.25">
      <c r="B223" s="12"/>
      <c r="C223" s="12"/>
      <c r="D223" s="13" t="s">
        <v>220</v>
      </c>
      <c r="E223" s="14"/>
      <c r="F223" s="14"/>
      <c r="G223" s="14">
        <f t="shared" si="3"/>
        <v>0</v>
      </c>
      <c r="H223" s="14"/>
    </row>
    <row r="224" spans="2:8" ht="14.25">
      <c r="B224" s="12"/>
      <c r="C224" s="12"/>
      <c r="D224" s="22" t="s">
        <v>221</v>
      </c>
      <c r="E224" s="23"/>
      <c r="F224" s="23"/>
      <c r="G224" s="23">
        <f t="shared" si="3"/>
        <v>0</v>
      </c>
      <c r="H224" s="23"/>
    </row>
    <row r="225" spans="2:8" ht="14.25">
      <c r="B225" s="12"/>
      <c r="C225" s="12"/>
      <c r="D225" s="13" t="s">
        <v>222</v>
      </c>
      <c r="E225" s="14"/>
      <c r="F225" s="14"/>
      <c r="G225" s="14">
        <f t="shared" si="3"/>
        <v>0</v>
      </c>
      <c r="H225" s="14"/>
    </row>
    <row r="226" spans="2:8" ht="14.25">
      <c r="B226" s="12"/>
      <c r="C226" s="12"/>
      <c r="D226" s="22" t="s">
        <v>223</v>
      </c>
      <c r="E226" s="23"/>
      <c r="F226" s="23"/>
      <c r="G226" s="23">
        <f t="shared" si="3"/>
        <v>0</v>
      </c>
      <c r="H226" s="23"/>
    </row>
    <row r="227" spans="2:8" ht="14.25">
      <c r="B227" s="12"/>
      <c r="C227" s="12"/>
      <c r="D227" s="22" t="s">
        <v>224</v>
      </c>
      <c r="E227" s="23">
        <v>4000000</v>
      </c>
      <c r="F227" s="23">
        <v>4000000</v>
      </c>
      <c r="G227" s="23">
        <f t="shared" si="3"/>
        <v>0</v>
      </c>
      <c r="H227" s="23"/>
    </row>
    <row r="228" spans="2:8" ht="14.25">
      <c r="B228" s="12"/>
      <c r="C228" s="12"/>
      <c r="D228" s="22" t="s">
        <v>225</v>
      </c>
      <c r="E228" s="23">
        <f>+E229+E230</f>
        <v>2991000</v>
      </c>
      <c r="F228" s="23">
        <f>+F229+F230</f>
        <v>2966550</v>
      </c>
      <c r="G228" s="23">
        <f t="shared" si="3"/>
        <v>24450</v>
      </c>
      <c r="H228" s="23"/>
    </row>
    <row r="229" spans="2:8" ht="14.25">
      <c r="B229" s="12"/>
      <c r="C229" s="12"/>
      <c r="D229" s="22" t="s">
        <v>226</v>
      </c>
      <c r="E229" s="23"/>
      <c r="F229" s="23"/>
      <c r="G229" s="23">
        <f t="shared" si="3"/>
        <v>0</v>
      </c>
      <c r="H229" s="23"/>
    </row>
    <row r="230" spans="2:8" ht="14.25">
      <c r="B230" s="12"/>
      <c r="C230" s="12"/>
      <c r="D230" s="22" t="s">
        <v>227</v>
      </c>
      <c r="E230" s="23">
        <v>2991000</v>
      </c>
      <c r="F230" s="23">
        <v>2966550</v>
      </c>
      <c r="G230" s="23">
        <f t="shared" si="3"/>
        <v>24450</v>
      </c>
      <c r="H230" s="23"/>
    </row>
    <row r="231" spans="2:8" ht="14.25">
      <c r="B231" s="12"/>
      <c r="C231" s="15"/>
      <c r="D231" s="24" t="s">
        <v>228</v>
      </c>
      <c r="E231" s="25">
        <f>+E210+E211+E212+E213+E214+E219+E220+E221+E222+E223+E224+E225+E226+E227+E228</f>
        <v>9174000</v>
      </c>
      <c r="F231" s="25">
        <f>+F210+F211+F212+F213+F214+F219+F220+F221+F222+F223+F224+F225+F226+F227+F228</f>
        <v>9148257</v>
      </c>
      <c r="G231" s="25">
        <f t="shared" si="3"/>
        <v>25743</v>
      </c>
      <c r="H231" s="25"/>
    </row>
    <row r="232" spans="2:8" ht="14.25">
      <c r="B232" s="15"/>
      <c r="C232" s="21" t="s">
        <v>229</v>
      </c>
      <c r="D232" s="19"/>
      <c r="E232" s="20">
        <f xml:space="preserve"> +E209 - E231</f>
        <v>-2999000</v>
      </c>
      <c r="F232" s="20">
        <f xml:space="preserve"> +F209 - F231</f>
        <v>-2972987</v>
      </c>
      <c r="G232" s="20">
        <f t="shared" si="3"/>
        <v>-26013</v>
      </c>
      <c r="H232" s="20"/>
    </row>
    <row r="233" spans="2:8" ht="14.25">
      <c r="B233" s="26" t="s">
        <v>230</v>
      </c>
      <c r="C233" s="27"/>
      <c r="D233" s="28"/>
      <c r="E233" s="29"/>
      <c r="F233" s="29"/>
      <c r="G233" s="29">
        <f>E233 + E234</f>
        <v>0</v>
      </c>
      <c r="H233" s="29"/>
    </row>
    <row r="234" spans="2:8" ht="14.25">
      <c r="B234" s="30"/>
      <c r="C234" s="31"/>
      <c r="D234" s="32"/>
      <c r="E234" s="33"/>
      <c r="F234" s="33"/>
      <c r="G234" s="33"/>
      <c r="H234" s="33"/>
    </row>
    <row r="235" spans="2:8" ht="14.25">
      <c r="B235" s="21" t="s">
        <v>231</v>
      </c>
      <c r="C235" s="18"/>
      <c r="D235" s="19"/>
      <c r="E235" s="20">
        <f xml:space="preserve"> +E165 +E188 +E232 - (E233 + E234)</f>
        <v>-1252000</v>
      </c>
      <c r="F235" s="20">
        <f xml:space="preserve"> +F165 +F188 +F232 - (F233 + F234)</f>
        <v>-446840</v>
      </c>
      <c r="G235" s="20">
        <f t="shared" si="3"/>
        <v>-805160</v>
      </c>
      <c r="H235" s="20"/>
    </row>
    <row r="236" spans="2:8" ht="14.25">
      <c r="B236" s="21" t="s">
        <v>232</v>
      </c>
      <c r="C236" s="18"/>
      <c r="D236" s="19"/>
      <c r="E236" s="20">
        <v>50549000</v>
      </c>
      <c r="F236" s="20">
        <v>50551796</v>
      </c>
      <c r="G236" s="20">
        <f t="shared" si="3"/>
        <v>-2796</v>
      </c>
      <c r="H236" s="20"/>
    </row>
    <row r="237" spans="2:8" ht="14.25">
      <c r="B237" s="21" t="s">
        <v>233</v>
      </c>
      <c r="C237" s="18"/>
      <c r="D237" s="19"/>
      <c r="E237" s="20">
        <f xml:space="preserve"> +E235 +E236</f>
        <v>49297000</v>
      </c>
      <c r="F237" s="20">
        <f xml:space="preserve"> +F235 +F236</f>
        <v>50104956</v>
      </c>
      <c r="G237" s="20">
        <f t="shared" si="3"/>
        <v>-807956</v>
      </c>
      <c r="H237" s="20"/>
    </row>
  </sheetData>
  <mergeCells count="12">
    <mergeCell ref="B166:B188"/>
    <mergeCell ref="C166:C177"/>
    <mergeCell ref="C178:C187"/>
    <mergeCell ref="B189:B232"/>
    <mergeCell ref="C189:C209"/>
    <mergeCell ref="C210:C231"/>
    <mergeCell ref="B2:H2"/>
    <mergeCell ref="B3:H3"/>
    <mergeCell ref="B5:D5"/>
    <mergeCell ref="B6:B165"/>
    <mergeCell ref="C6:C81"/>
    <mergeCell ref="C82:C164"/>
  </mergeCells>
  <phoneticPr fontId="2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砥部町社会福祉協議会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</dc:creator>
  <cp:lastModifiedBy>tobe</cp:lastModifiedBy>
  <dcterms:created xsi:type="dcterms:W3CDTF">2017-08-03T07:14:39Z</dcterms:created>
  <dcterms:modified xsi:type="dcterms:W3CDTF">2017-08-03T07:14:40Z</dcterms:modified>
</cp:coreProperties>
</file>